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EsteLivro"/>
  <mc:AlternateContent xmlns:mc="http://schemas.openxmlformats.org/markup-compatibility/2006">
    <mc:Choice Requires="x15">
      <x15ac:absPath xmlns:x15ac="http://schemas.microsoft.com/office/spreadsheetml/2010/11/ac" url="O:\DRIG\DRIG_Oudinot\DAT\Balanço Social\Balanços Sociais 2017\Balanços a remeter\EB23S\"/>
    </mc:Choice>
  </mc:AlternateContent>
  <xr:revisionPtr revIDLastSave="0" documentId="13_ncr:1_{C92D88A7-A74E-45C0-9B19-CE08A5B4BB6E}" xr6:coauthVersionLast="33" xr6:coauthVersionMax="33" xr10:uidLastSave="{00000000-0000-0000-0000-000000000000}"/>
  <bookViews>
    <workbookView xWindow="0" yWindow="0" windowWidth="28800" windowHeight="11625" tabRatio="935" activeTab="1" xr2:uid="{00000000-000D-0000-FFFF-FFFF00000000}"/>
  </bookViews>
  <sheets>
    <sheet name="Identificação" sheetId="43" r:id="rId1"/>
    <sheet name="Recursos Humanos" sheetId="27" r:id="rId2"/>
    <sheet name="Estrut. Etária" sheetId="2" r:id="rId3"/>
    <sheet name="Estrut. Antiguidades" sheetId="3" r:id="rId4"/>
    <sheet name="Trab. Estrangeiros" sheetId="5" r:id="rId5"/>
    <sheet name="Estrut. Habilitacional" sheetId="6" r:id="rId6"/>
    <sheet name="Admissões" sheetId="7" r:id="rId7"/>
    <sheet name="Saídas" sheetId="28" r:id="rId8"/>
    <sheet name="Saídas Nomeados" sheetId="9" r:id="rId9"/>
    <sheet name="Saídas Contratados" sheetId="29" r:id="rId10"/>
    <sheet name="Postos de Trabalho" sheetId="30" r:id="rId11"/>
    <sheet name="Alter. Posic. e Promoções" sheetId="31" r:id="rId12"/>
    <sheet name="Modalidade de Horário" sheetId="32" r:id="rId13"/>
    <sheet name="Trabalho Extraord." sheetId="33" r:id="rId14"/>
    <sheet name="Ausências Trabalho" sheetId="34" r:id="rId15"/>
    <sheet name="Horas Não Trabalhadas" sheetId="35" r:id="rId16"/>
    <sheet name="Encargos com Pessoal" sheetId="36" r:id="rId17"/>
    <sheet name="Acidentes em Serviço" sheetId="17" r:id="rId18"/>
    <sheet name="Doenças Profissionais" sheetId="37" r:id="rId19"/>
    <sheet name="Higiene Segurança Trab." sheetId="19" r:id="rId20"/>
    <sheet name="Custos Prevenção Acidentes" sheetId="38" r:id="rId21"/>
    <sheet name="Formação Prof Niveis Custos" sheetId="22" r:id="rId22"/>
    <sheet name="Prestações Sociais Acção Social" sheetId="39" r:id="rId23"/>
    <sheet name="Relaç Profis Comissões Discipli" sheetId="40" r:id="rId24"/>
    <sheet name="Distribuição Geográfica " sheetId="41" r:id="rId25"/>
    <sheet name="Cobertura de Mapas" sheetId="42" r:id="rId26"/>
  </sheets>
  <definedNames>
    <definedName name="_xlnm.Print_Area" localSheetId="17">'Acidentes em Serviço'!$A$1:$J$20</definedName>
    <definedName name="_xlnm.Print_Area" localSheetId="6">Admissões!$A$1:$N$27</definedName>
    <definedName name="_xlnm.Print_Area" localSheetId="11">'Alter. Posic. e Promoções'!$A$1:$N$16</definedName>
    <definedName name="_xlnm.Print_Area" localSheetId="14">'Ausências Trabalho'!$A$1:$N$53</definedName>
    <definedName name="_xlnm.Print_Area" localSheetId="25">'Cobertura de Mapas'!$A$1:$E$21</definedName>
    <definedName name="_xlnm.Print_Area" localSheetId="20">'Custos Prevenção Acidentes'!$A$1:$C$13</definedName>
    <definedName name="_xlnm.Print_Area" localSheetId="24">'Distribuição Geográfica '!$A$1:$N$44</definedName>
    <definedName name="_xlnm.Print_Area" localSheetId="18">'Doenças Profissionais'!$A$1:$D$14</definedName>
    <definedName name="_xlnm.Print_Area" localSheetId="16">'Encargos com Pessoal'!$A$1:$D$35</definedName>
    <definedName name="_xlnm.Print_Area" localSheetId="3">'Estrut. Antiguidades'!$A$1:$P$21</definedName>
    <definedName name="_xlnm.Print_Area" localSheetId="2">'Estrut. Etária'!$A$1:$F$25</definedName>
    <definedName name="_xlnm.Print_Area" localSheetId="5">'Estrut. Habilitacional'!$A$1:$F$19</definedName>
    <definedName name="_xlnm.Print_Area" localSheetId="21">'Formação Prof Niveis Custos'!$A$1:$M$28</definedName>
    <definedName name="_xlnm.Print_Area" localSheetId="19">'Higiene Segurança Trab.'!$A$1:$C$23</definedName>
    <definedName name="_xlnm.Print_Area" localSheetId="15">'Horas Não Trabalhadas'!$A$1:$N$16</definedName>
    <definedName name="_xlnm.Print_Area" localSheetId="0">Identificação!$A$1:$P$33</definedName>
    <definedName name="_xlnm.Print_Area" localSheetId="12">'Modalidade de Horário'!$A$1:$M$22</definedName>
    <definedName name="_xlnm.Print_Area" localSheetId="10">'Postos de Trabalho'!$A$1:$D$13</definedName>
    <definedName name="_xlnm.Print_Area" localSheetId="22">'Prestações Sociais Acção Social'!$A$1:$C$26</definedName>
    <definedName name="_xlnm.Print_Area" localSheetId="1">'Recursos Humanos'!$A$2:$N$40</definedName>
    <definedName name="_xlnm.Print_Area" localSheetId="23">'Relaç Profis Comissões Discipli'!$A$1:$C$25</definedName>
    <definedName name="_xlnm.Print_Area" localSheetId="7">Saídas!$A$1:$N$24</definedName>
    <definedName name="_xlnm.Print_Area" localSheetId="9">'Saídas Contratados'!$A$1:$M$20</definedName>
    <definedName name="_xlnm.Print_Area" localSheetId="8">'Saídas Nomeados'!$A$1:$M$20</definedName>
    <definedName name="_xlnm.Print_Area" localSheetId="4">'Trab. Estrangeiros'!$A$1:$E$15</definedName>
    <definedName name="_xlnm.Print_Area" localSheetId="13">'Trabalho Extraord.'!$A$1:$D$30</definedName>
  </definedNames>
  <calcPr calcId="179017"/>
</workbook>
</file>

<file path=xl/calcChain.xml><?xml version="1.0" encoding="utf-8"?>
<calcChain xmlns="http://schemas.openxmlformats.org/spreadsheetml/2006/main">
  <c r="P11" i="3" l="1"/>
  <c r="J4" i="6" l="1"/>
  <c r="O10" i="28"/>
  <c r="O4" i="28"/>
  <c r="M12" i="28"/>
  <c r="L12" i="28"/>
  <c r="K12" i="28"/>
  <c r="J12" i="28"/>
  <c r="I12" i="28"/>
  <c r="H12" i="28"/>
  <c r="G12" i="28"/>
  <c r="F12" i="28"/>
  <c r="E12" i="28"/>
  <c r="D12" i="28"/>
  <c r="N11" i="28"/>
  <c r="N10" i="28"/>
  <c r="F4" i="38"/>
  <c r="N12" i="28" l="1"/>
  <c r="D23" i="39"/>
  <c r="E26" i="36"/>
  <c r="A1" i="3" l="1"/>
  <c r="A1" i="29"/>
  <c r="A1" i="42"/>
  <c r="A1" i="41"/>
  <c r="A1" i="40"/>
  <c r="A1" i="39"/>
  <c r="A1" i="22"/>
  <c r="A1" i="38"/>
  <c r="A1" i="19"/>
  <c r="A1" i="37"/>
  <c r="A1" i="17"/>
  <c r="A1" i="36"/>
  <c r="A1" i="35"/>
  <c r="A1" i="34"/>
  <c r="A1" i="33"/>
  <c r="A1" i="32"/>
  <c r="A1" i="31"/>
  <c r="A1" i="30"/>
  <c r="A1" i="9"/>
  <c r="A1" i="28"/>
  <c r="A1" i="7"/>
  <c r="A1" i="6"/>
  <c r="A1" i="5"/>
  <c r="A1" i="2"/>
  <c r="G18" i="27" l="1"/>
  <c r="G15" i="2"/>
  <c r="P17" i="22"/>
  <c r="C20" i="22"/>
  <c r="D6" i="35"/>
  <c r="C15" i="42"/>
  <c r="M11" i="22"/>
  <c r="E10" i="22"/>
  <c r="G10" i="22"/>
  <c r="C10" i="22"/>
  <c r="D10" i="22"/>
  <c r="F10" i="22"/>
  <c r="H10" i="22"/>
  <c r="K10" i="22"/>
  <c r="L10" i="22"/>
  <c r="I10" i="22"/>
  <c r="J10" i="22"/>
  <c r="M12" i="22"/>
  <c r="C5" i="22"/>
  <c r="F5" i="22"/>
  <c r="H5" i="22"/>
  <c r="K5" i="22"/>
  <c r="N6" i="22"/>
  <c r="N7" i="22"/>
  <c r="N6" i="17"/>
  <c r="K6" i="17"/>
  <c r="K10" i="17"/>
  <c r="K11" i="17"/>
  <c r="K12" i="17"/>
  <c r="K14" i="17"/>
  <c r="K8" i="17"/>
  <c r="K13" i="17"/>
  <c r="D7" i="17"/>
  <c r="H7" i="17"/>
  <c r="M6" i="17" s="1"/>
  <c r="I7" i="17"/>
  <c r="C14" i="32"/>
  <c r="P4" i="32" s="1"/>
  <c r="I4" i="27"/>
  <c r="I5" i="27"/>
  <c r="Q4" i="32"/>
  <c r="D4" i="27"/>
  <c r="D5" i="27"/>
  <c r="N4" i="32"/>
  <c r="N5" i="32"/>
  <c r="N6" i="32"/>
  <c r="N7" i="32"/>
  <c r="N8" i="32"/>
  <c r="N9" i="32"/>
  <c r="N10" i="32"/>
  <c r="N11" i="32"/>
  <c r="N12" i="32"/>
  <c r="N13" i="32"/>
  <c r="E4" i="27"/>
  <c r="E5" i="27"/>
  <c r="F4" i="27"/>
  <c r="F5" i="27"/>
  <c r="G4" i="27"/>
  <c r="G5" i="27"/>
  <c r="H4" i="27"/>
  <c r="H5" i="27"/>
  <c r="L4" i="27"/>
  <c r="L5" i="27"/>
  <c r="O7" i="31"/>
  <c r="O4" i="31"/>
  <c r="G9" i="31"/>
  <c r="D9" i="31"/>
  <c r="E9" i="31"/>
  <c r="F9" i="31"/>
  <c r="E10" i="30"/>
  <c r="E7" i="30"/>
  <c r="M11" i="29"/>
  <c r="N15" i="29" s="1"/>
  <c r="M11" i="9"/>
  <c r="N15" i="9" s="1"/>
  <c r="O7" i="28"/>
  <c r="O13" i="28"/>
  <c r="D15" i="28"/>
  <c r="E15" i="28"/>
  <c r="F15" i="28"/>
  <c r="G15" i="28"/>
  <c r="H15" i="28"/>
  <c r="I15" i="28"/>
  <c r="L15" i="28"/>
  <c r="M15" i="28"/>
  <c r="M15" i="7"/>
  <c r="D15" i="7"/>
  <c r="E15" i="7"/>
  <c r="F15" i="7"/>
  <c r="G15" i="7"/>
  <c r="H15" i="7"/>
  <c r="I15" i="7"/>
  <c r="L15" i="7"/>
  <c r="O7" i="7"/>
  <c r="O13" i="7"/>
  <c r="O10" i="7"/>
  <c r="O4" i="7"/>
  <c r="M9" i="7"/>
  <c r="D9" i="7"/>
  <c r="E9" i="7"/>
  <c r="F9" i="7"/>
  <c r="G9" i="7"/>
  <c r="H9" i="7"/>
  <c r="I9" i="7"/>
  <c r="L9" i="7"/>
  <c r="M12" i="7"/>
  <c r="D12" i="7"/>
  <c r="E12" i="7"/>
  <c r="F12" i="7"/>
  <c r="G12" i="7"/>
  <c r="H12" i="7"/>
  <c r="I12" i="7"/>
  <c r="L12" i="7"/>
  <c r="D6" i="7"/>
  <c r="E6" i="7"/>
  <c r="F6" i="7"/>
  <c r="G6" i="7"/>
  <c r="H6" i="7"/>
  <c r="H16" i="7" s="1"/>
  <c r="I6" i="7"/>
  <c r="L6" i="7"/>
  <c r="M6" i="7"/>
  <c r="E6" i="28"/>
  <c r="D13" i="9" s="1"/>
  <c r="D6" i="28"/>
  <c r="F6" i="28"/>
  <c r="E13" i="9" s="1"/>
  <c r="G6" i="28"/>
  <c r="F13" i="9" s="1"/>
  <c r="H6" i="28"/>
  <c r="G13" i="9" s="1"/>
  <c r="I6" i="28"/>
  <c r="L6" i="28"/>
  <c r="M6" i="28"/>
  <c r="H9" i="28"/>
  <c r="G13" i="29" s="1"/>
  <c r="D9" i="28"/>
  <c r="C13" i="29" s="1"/>
  <c r="E9" i="28"/>
  <c r="D13" i="29" s="1"/>
  <c r="F9" i="28"/>
  <c r="E13" i="29" s="1"/>
  <c r="G9" i="28"/>
  <c r="F13" i="29" s="1"/>
  <c r="I9" i="28"/>
  <c r="H13" i="29" s="1"/>
  <c r="L9" i="28"/>
  <c r="K13" i="29" s="1"/>
  <c r="M9" i="28"/>
  <c r="L13" i="29" s="1"/>
  <c r="D18" i="27"/>
  <c r="E18" i="27"/>
  <c r="F18" i="27"/>
  <c r="F19" i="27" s="1"/>
  <c r="H18" i="27"/>
  <c r="I18" i="27"/>
  <c r="L18" i="27"/>
  <c r="M18" i="27"/>
  <c r="D15" i="27"/>
  <c r="E15" i="27"/>
  <c r="F15" i="27"/>
  <c r="G15" i="27"/>
  <c r="G19" i="27" s="1"/>
  <c r="H15" i="27"/>
  <c r="I15" i="27"/>
  <c r="L15" i="27"/>
  <c r="M15" i="27"/>
  <c r="D12" i="27"/>
  <c r="E12" i="27"/>
  <c r="F12" i="27"/>
  <c r="G12" i="27"/>
  <c r="H12" i="27"/>
  <c r="I12" i="27"/>
  <c r="L12" i="27"/>
  <c r="M12" i="27"/>
  <c r="D9" i="27"/>
  <c r="E9" i="27"/>
  <c r="F9" i="27"/>
  <c r="G9" i="27"/>
  <c r="H9" i="27"/>
  <c r="I9" i="27"/>
  <c r="L9" i="27"/>
  <c r="M9" i="27"/>
  <c r="O7" i="27"/>
  <c r="O10" i="27"/>
  <c r="O13" i="27"/>
  <c r="O16" i="27"/>
  <c r="G4" i="6"/>
  <c r="G5" i="6"/>
  <c r="G6" i="6"/>
  <c r="G7" i="6"/>
  <c r="G8" i="6"/>
  <c r="G9" i="6"/>
  <c r="G10" i="6"/>
  <c r="G11" i="6"/>
  <c r="G12" i="6"/>
  <c r="G13" i="6"/>
  <c r="M4" i="27"/>
  <c r="E11" i="3"/>
  <c r="S11" i="3" s="1"/>
  <c r="Q5" i="3"/>
  <c r="Q6" i="3"/>
  <c r="Q7" i="3"/>
  <c r="Q8" i="3"/>
  <c r="Q9" i="3"/>
  <c r="Q10" i="3"/>
  <c r="Q4" i="3"/>
  <c r="Q11" i="3"/>
  <c r="M5" i="27"/>
  <c r="M6" i="27" s="1"/>
  <c r="G5" i="2"/>
  <c r="G4" i="2"/>
  <c r="G14" i="2"/>
  <c r="G6" i="2"/>
  <c r="G7" i="2"/>
  <c r="G8" i="2"/>
  <c r="G9" i="2"/>
  <c r="G10" i="2"/>
  <c r="G11" i="2"/>
  <c r="G12" i="2"/>
  <c r="G13" i="2"/>
  <c r="F4" i="2"/>
  <c r="K4" i="2" s="1"/>
  <c r="F15" i="2"/>
  <c r="K15" i="2" s="1"/>
  <c r="J4" i="27"/>
  <c r="N17" i="27"/>
  <c r="K4" i="27"/>
  <c r="J5" i="27"/>
  <c r="K5" i="27"/>
  <c r="D18" i="39"/>
  <c r="E4" i="36"/>
  <c r="E5" i="36"/>
  <c r="E6" i="36"/>
  <c r="E7" i="36"/>
  <c r="E8" i="36"/>
  <c r="E9" i="36"/>
  <c r="E10" i="36"/>
  <c r="E11" i="36"/>
  <c r="E12" i="36"/>
  <c r="E13" i="36"/>
  <c r="E14" i="36"/>
  <c r="E15" i="36"/>
  <c r="E16" i="36"/>
  <c r="E17" i="36"/>
  <c r="E18" i="36"/>
  <c r="E19" i="36"/>
  <c r="D6" i="33"/>
  <c r="F5" i="36" s="1"/>
  <c r="D15" i="33"/>
  <c r="F6" i="36" s="1"/>
  <c r="D18" i="33"/>
  <c r="D21" i="33"/>
  <c r="D24" i="33"/>
  <c r="E4" i="30"/>
  <c r="E5" i="30"/>
  <c r="E6" i="30"/>
  <c r="H13" i="9"/>
  <c r="K13" i="9"/>
  <c r="L13" i="9"/>
  <c r="N4" i="9"/>
  <c r="N5" i="9"/>
  <c r="N6" i="9"/>
  <c r="N7" i="9"/>
  <c r="N8" i="9"/>
  <c r="N9" i="9"/>
  <c r="N10" i="9"/>
  <c r="N11" i="9"/>
  <c r="C13" i="9"/>
  <c r="D10" i="38"/>
  <c r="N26" i="36"/>
  <c r="E7" i="17"/>
  <c r="I9" i="17"/>
  <c r="G9" i="17" s="1"/>
  <c r="H9" i="17"/>
  <c r="E9" i="17"/>
  <c r="D9" i="17"/>
  <c r="G7" i="17"/>
  <c r="D6" i="17"/>
  <c r="G8" i="17"/>
  <c r="C8" i="17"/>
  <c r="N4" i="29"/>
  <c r="N5" i="29"/>
  <c r="N6" i="29"/>
  <c r="N7" i="29"/>
  <c r="N8" i="29"/>
  <c r="N9" i="29"/>
  <c r="N10" i="29"/>
  <c r="N11" i="29"/>
  <c r="L12" i="9"/>
  <c r="C12" i="9"/>
  <c r="D12" i="9"/>
  <c r="E12" i="9"/>
  <c r="F12" i="9"/>
  <c r="G12" i="9"/>
  <c r="H12" i="9"/>
  <c r="I12" i="9"/>
  <c r="J12" i="9"/>
  <c r="K12" i="9"/>
  <c r="M5" i="9"/>
  <c r="M4" i="9"/>
  <c r="A1" i="27"/>
  <c r="P14" i="3"/>
  <c r="Q14" i="3" s="1"/>
  <c r="P13" i="3"/>
  <c r="E4" i="3"/>
  <c r="E5" i="3"/>
  <c r="E6" i="3"/>
  <c r="E7" i="3"/>
  <c r="E8" i="3"/>
  <c r="E9" i="3"/>
  <c r="E10" i="3"/>
  <c r="P4" i="3"/>
  <c r="P5" i="3"/>
  <c r="P6" i="3"/>
  <c r="P7" i="3"/>
  <c r="P8" i="3"/>
  <c r="P9" i="3"/>
  <c r="P10" i="3"/>
  <c r="F18" i="2"/>
  <c r="F17" i="2"/>
  <c r="G17" i="2" s="1"/>
  <c r="F5" i="2"/>
  <c r="F6" i="2"/>
  <c r="F7" i="2"/>
  <c r="F8" i="2"/>
  <c r="F9" i="2"/>
  <c r="F10" i="2"/>
  <c r="F11" i="2"/>
  <c r="F12" i="2"/>
  <c r="F13" i="2"/>
  <c r="F14" i="2"/>
  <c r="C11" i="17"/>
  <c r="C14" i="17"/>
  <c r="I6" i="17"/>
  <c r="H6" i="17"/>
  <c r="E6" i="17"/>
  <c r="J18" i="27"/>
  <c r="K18" i="27"/>
  <c r="J15" i="27"/>
  <c r="K15" i="27"/>
  <c r="J12" i="27"/>
  <c r="K12" i="27"/>
  <c r="J9" i="27"/>
  <c r="K9" i="27"/>
  <c r="J15" i="7"/>
  <c r="K15" i="7"/>
  <c r="J12" i="7"/>
  <c r="K12" i="7"/>
  <c r="J9" i="7"/>
  <c r="K9" i="7"/>
  <c r="J6" i="7"/>
  <c r="K6" i="7"/>
  <c r="E38" i="41"/>
  <c r="E37" i="41"/>
  <c r="F37" i="41"/>
  <c r="F38" i="41"/>
  <c r="G37" i="41"/>
  <c r="G38" i="41"/>
  <c r="H37" i="41"/>
  <c r="H38" i="41"/>
  <c r="I37" i="41"/>
  <c r="I38" i="41"/>
  <c r="J37" i="41"/>
  <c r="J38" i="41"/>
  <c r="K37" i="41"/>
  <c r="K39" i="41" s="1"/>
  <c r="K38" i="41"/>
  <c r="L37" i="41"/>
  <c r="L38" i="41"/>
  <c r="M37" i="41"/>
  <c r="M38" i="41"/>
  <c r="D37" i="41"/>
  <c r="D38" i="41"/>
  <c r="O4" i="41"/>
  <c r="O7" i="41"/>
  <c r="O10" i="41"/>
  <c r="O13" i="41"/>
  <c r="O16" i="41"/>
  <c r="O19" i="41"/>
  <c r="O22" i="41"/>
  <c r="O25" i="41"/>
  <c r="O28" i="41"/>
  <c r="O31" i="41"/>
  <c r="O34" i="41"/>
  <c r="D19" i="40"/>
  <c r="D17" i="40"/>
  <c r="D18" i="40"/>
  <c r="D20" i="40"/>
  <c r="D21" i="40"/>
  <c r="D22" i="40"/>
  <c r="C16" i="40"/>
  <c r="F17" i="40" s="1"/>
  <c r="D13" i="40"/>
  <c r="D14" i="40"/>
  <c r="D12" i="40"/>
  <c r="F12" i="40"/>
  <c r="D8" i="40"/>
  <c r="D9" i="40"/>
  <c r="D5" i="40"/>
  <c r="E6" i="35"/>
  <c r="F6" i="35"/>
  <c r="G6" i="35"/>
  <c r="H6" i="35"/>
  <c r="I6" i="35"/>
  <c r="L6" i="35"/>
  <c r="M6" i="35"/>
  <c r="N18" i="22"/>
  <c r="N19" i="22"/>
  <c r="D14" i="39"/>
  <c r="D15" i="39"/>
  <c r="D16" i="39"/>
  <c r="D17" i="39"/>
  <c r="D19" i="39"/>
  <c r="D20" i="39"/>
  <c r="D4" i="39"/>
  <c r="D5" i="39"/>
  <c r="D6" i="39"/>
  <c r="D7" i="39"/>
  <c r="D8" i="39"/>
  <c r="D9" i="39"/>
  <c r="D10" i="39"/>
  <c r="D11" i="39"/>
  <c r="G20" i="22"/>
  <c r="H20" i="22"/>
  <c r="K20" i="22"/>
  <c r="L20" i="22"/>
  <c r="F20" i="22"/>
  <c r="D20" i="22"/>
  <c r="E20" i="22"/>
  <c r="D13" i="22"/>
  <c r="I20" i="22"/>
  <c r="J20" i="22"/>
  <c r="N11" i="22"/>
  <c r="N12" i="22"/>
  <c r="M14" i="22"/>
  <c r="M15" i="22"/>
  <c r="D4" i="38"/>
  <c r="D5" i="38"/>
  <c r="D6" i="38"/>
  <c r="D7" i="38"/>
  <c r="D19" i="19"/>
  <c r="D20" i="19"/>
  <c r="E16" i="19"/>
  <c r="A15" i="19" s="1"/>
  <c r="D13" i="19"/>
  <c r="D14" i="19"/>
  <c r="D5" i="19"/>
  <c r="D6" i="19"/>
  <c r="D7" i="19"/>
  <c r="D8" i="19"/>
  <c r="D9" i="19"/>
  <c r="E4" i="37"/>
  <c r="E5" i="37"/>
  <c r="E6" i="37"/>
  <c r="E7" i="37"/>
  <c r="E8" i="37"/>
  <c r="E22" i="36"/>
  <c r="E23" i="36"/>
  <c r="D21" i="36"/>
  <c r="F21" i="36" s="1"/>
  <c r="E4" i="33"/>
  <c r="E5" i="33"/>
  <c r="E7" i="33"/>
  <c r="E8" i="33"/>
  <c r="E10" i="33"/>
  <c r="E11" i="33"/>
  <c r="E13" i="33"/>
  <c r="E14" i="33"/>
  <c r="E16" i="33"/>
  <c r="E17" i="33"/>
  <c r="E19" i="33"/>
  <c r="E20" i="33"/>
  <c r="E22" i="33"/>
  <c r="E23" i="33"/>
  <c r="O4" i="35"/>
  <c r="O7" i="35"/>
  <c r="I43" i="34"/>
  <c r="I44" i="34"/>
  <c r="L43" i="34"/>
  <c r="L44" i="34"/>
  <c r="M43" i="34"/>
  <c r="M44" i="34"/>
  <c r="G43" i="34"/>
  <c r="G44" i="34"/>
  <c r="H43" i="34"/>
  <c r="H44" i="34"/>
  <c r="D43" i="34"/>
  <c r="D45" i="34" s="1"/>
  <c r="D44" i="34"/>
  <c r="E43" i="34"/>
  <c r="E45" i="34" s="1"/>
  <c r="E44" i="34"/>
  <c r="F43" i="34"/>
  <c r="F44" i="34"/>
  <c r="M9" i="32"/>
  <c r="D27" i="34"/>
  <c r="E27" i="34"/>
  <c r="F27" i="34"/>
  <c r="G27" i="34"/>
  <c r="H27" i="34"/>
  <c r="I27" i="34"/>
  <c r="L27" i="34"/>
  <c r="M27" i="34"/>
  <c r="O4" i="34"/>
  <c r="O7" i="34"/>
  <c r="O10" i="34"/>
  <c r="O13" i="34"/>
  <c r="O16" i="34"/>
  <c r="O19" i="34"/>
  <c r="O22" i="34"/>
  <c r="O25" i="34"/>
  <c r="O28" i="34"/>
  <c r="O31" i="34"/>
  <c r="O34" i="34"/>
  <c r="O37" i="34"/>
  <c r="O40" i="34"/>
  <c r="K46" i="34"/>
  <c r="J6" i="27"/>
  <c r="L15" i="3" s="1"/>
  <c r="G8" i="5"/>
  <c r="E6" i="6"/>
  <c r="E7" i="6"/>
  <c r="E8" i="6"/>
  <c r="E9" i="6"/>
  <c r="E10" i="6"/>
  <c r="E11" i="6"/>
  <c r="E12" i="6"/>
  <c r="E13" i="6"/>
  <c r="E5" i="6"/>
  <c r="E4" i="6"/>
  <c r="F6" i="5"/>
  <c r="F4" i="5"/>
  <c r="F5" i="5"/>
  <c r="F7" i="5"/>
  <c r="H4" i="5"/>
  <c r="J6" i="28"/>
  <c r="K6" i="28"/>
  <c r="J13" i="9"/>
  <c r="J9" i="28"/>
  <c r="I13" i="29" s="1"/>
  <c r="K9" i="28"/>
  <c r="J15" i="28"/>
  <c r="K15" i="28"/>
  <c r="G18" i="2"/>
  <c r="Q13" i="3"/>
  <c r="N14" i="22"/>
  <c r="N15" i="22"/>
  <c r="O14" i="22" s="1"/>
  <c r="D10" i="19"/>
  <c r="D33" i="41"/>
  <c r="E33" i="41"/>
  <c r="F33" i="41"/>
  <c r="G33" i="41"/>
  <c r="H33" i="41"/>
  <c r="I33" i="41"/>
  <c r="J33" i="41"/>
  <c r="K33" i="41"/>
  <c r="L33" i="41"/>
  <c r="M33" i="41"/>
  <c r="N32" i="41"/>
  <c r="N31" i="41"/>
  <c r="D20" i="36"/>
  <c r="N11" i="27"/>
  <c r="N10" i="27"/>
  <c r="D18" i="41"/>
  <c r="E18" i="41"/>
  <c r="F18" i="41"/>
  <c r="G18" i="41"/>
  <c r="H18" i="41"/>
  <c r="I18" i="41"/>
  <c r="J18" i="41"/>
  <c r="K18" i="41"/>
  <c r="L18" i="41"/>
  <c r="M18" i="41"/>
  <c r="N17" i="41"/>
  <c r="N16" i="41"/>
  <c r="D15" i="41"/>
  <c r="E15" i="41"/>
  <c r="F15" i="41"/>
  <c r="G15" i="41"/>
  <c r="H15" i="41"/>
  <c r="I15" i="41"/>
  <c r="J15" i="41"/>
  <c r="K15" i="41"/>
  <c r="L15" i="41"/>
  <c r="M15" i="41"/>
  <c r="N14" i="41"/>
  <c r="N13" i="41"/>
  <c r="D12" i="41"/>
  <c r="E12" i="41"/>
  <c r="F12" i="41"/>
  <c r="G12" i="41"/>
  <c r="H12" i="41"/>
  <c r="I12" i="41"/>
  <c r="J12" i="41"/>
  <c r="K12" i="41"/>
  <c r="L12" i="41"/>
  <c r="M12" i="41"/>
  <c r="N11" i="41"/>
  <c r="N10" i="41"/>
  <c r="D9" i="41"/>
  <c r="E9" i="41"/>
  <c r="F9" i="41"/>
  <c r="G9" i="41"/>
  <c r="H9" i="41"/>
  <c r="I9" i="41"/>
  <c r="J9" i="41"/>
  <c r="K9" i="41"/>
  <c r="L9" i="41"/>
  <c r="M9" i="41"/>
  <c r="N8" i="41"/>
  <c r="N7" i="41"/>
  <c r="D6" i="41"/>
  <c r="E6" i="41"/>
  <c r="F6" i="41"/>
  <c r="G6" i="41"/>
  <c r="H6" i="41"/>
  <c r="I6" i="41"/>
  <c r="J6" i="41"/>
  <c r="K6" i="41"/>
  <c r="L6" i="41"/>
  <c r="M6" i="41"/>
  <c r="N5" i="41"/>
  <c r="N4" i="41"/>
  <c r="N19" i="41"/>
  <c r="N20" i="41"/>
  <c r="D21" i="41"/>
  <c r="E21" i="41"/>
  <c r="F21" i="41"/>
  <c r="G21" i="41"/>
  <c r="H21" i="41"/>
  <c r="I21" i="41"/>
  <c r="J21" i="41"/>
  <c r="K21" i="41"/>
  <c r="L21" i="41"/>
  <c r="M21" i="41"/>
  <c r="N22" i="41"/>
  <c r="N23" i="41"/>
  <c r="D24" i="41"/>
  <c r="E24" i="41"/>
  <c r="F24" i="41"/>
  <c r="G24" i="41"/>
  <c r="H24" i="41"/>
  <c r="I24" i="41"/>
  <c r="J24" i="41"/>
  <c r="K24" i="41"/>
  <c r="L24" i="41"/>
  <c r="M24" i="41"/>
  <c r="N25" i="41"/>
  <c r="N26" i="41"/>
  <c r="D27" i="41"/>
  <c r="E27" i="41"/>
  <c r="F27" i="41"/>
  <c r="G27" i="41"/>
  <c r="H27" i="41"/>
  <c r="I27" i="41"/>
  <c r="J27" i="41"/>
  <c r="K27" i="41"/>
  <c r="L27" i="41"/>
  <c r="M27" i="41"/>
  <c r="N28" i="41"/>
  <c r="N29" i="41"/>
  <c r="D30" i="41"/>
  <c r="E30" i="41"/>
  <c r="F30" i="41"/>
  <c r="G30" i="41"/>
  <c r="H30" i="41"/>
  <c r="I30" i="41"/>
  <c r="J30" i="41"/>
  <c r="K30" i="41"/>
  <c r="L30" i="41"/>
  <c r="M30" i="41"/>
  <c r="N34" i="41"/>
  <c r="N35" i="41"/>
  <c r="D36" i="41"/>
  <c r="E36" i="41"/>
  <c r="F36" i="41"/>
  <c r="G36" i="41"/>
  <c r="H36" i="41"/>
  <c r="I36" i="41"/>
  <c r="J36" i="41"/>
  <c r="K36" i="41"/>
  <c r="L36" i="41"/>
  <c r="M36" i="41"/>
  <c r="G13" i="22"/>
  <c r="D9" i="35"/>
  <c r="E9" i="35"/>
  <c r="F9" i="35"/>
  <c r="G9" i="35"/>
  <c r="H9" i="35"/>
  <c r="I9" i="35"/>
  <c r="J9" i="35"/>
  <c r="K9" i="35"/>
  <c r="L9" i="35"/>
  <c r="M9" i="35"/>
  <c r="N4" i="35"/>
  <c r="N5" i="35"/>
  <c r="J6" i="35"/>
  <c r="K6" i="35"/>
  <c r="N7" i="35"/>
  <c r="N8" i="35"/>
  <c r="G45" i="34"/>
  <c r="D6" i="34"/>
  <c r="E6" i="34"/>
  <c r="F6" i="34"/>
  <c r="G6" i="34"/>
  <c r="H6" i="34"/>
  <c r="I6" i="34"/>
  <c r="J6" i="34"/>
  <c r="K6" i="34"/>
  <c r="L6" i="34"/>
  <c r="M6" i="34"/>
  <c r="D24" i="34"/>
  <c r="E24" i="34"/>
  <c r="F24" i="34"/>
  <c r="G24" i="34"/>
  <c r="H24" i="34"/>
  <c r="I24" i="34"/>
  <c r="J24" i="34"/>
  <c r="K24" i="34"/>
  <c r="L24" i="34"/>
  <c r="M24" i="34"/>
  <c r="N23" i="34"/>
  <c r="N22" i="34"/>
  <c r="D21" i="34"/>
  <c r="E21" i="34"/>
  <c r="F21" i="34"/>
  <c r="G21" i="34"/>
  <c r="H21" i="34"/>
  <c r="I21" i="34"/>
  <c r="J21" i="34"/>
  <c r="K21" i="34"/>
  <c r="L21" i="34"/>
  <c r="M21" i="34"/>
  <c r="N20" i="34"/>
  <c r="N19" i="34"/>
  <c r="D18" i="34"/>
  <c r="E18" i="34"/>
  <c r="F18" i="34"/>
  <c r="G18" i="34"/>
  <c r="H18" i="34"/>
  <c r="I18" i="34"/>
  <c r="J18" i="34"/>
  <c r="K18" i="34"/>
  <c r="L18" i="34"/>
  <c r="M18" i="34"/>
  <c r="N17" i="34"/>
  <c r="N16" i="34"/>
  <c r="D15" i="34"/>
  <c r="E15" i="34"/>
  <c r="F15" i="34"/>
  <c r="G15" i="34"/>
  <c r="H15" i="34"/>
  <c r="I15" i="34"/>
  <c r="J15" i="34"/>
  <c r="K15" i="34"/>
  <c r="L15" i="34"/>
  <c r="M15" i="34"/>
  <c r="N14" i="34"/>
  <c r="N13" i="34"/>
  <c r="D12" i="34"/>
  <c r="E12" i="34"/>
  <c r="F12" i="34"/>
  <c r="G12" i="34"/>
  <c r="H12" i="34"/>
  <c r="I12" i="34"/>
  <c r="J12" i="34"/>
  <c r="K12" i="34"/>
  <c r="L12" i="34"/>
  <c r="M12" i="34"/>
  <c r="N11" i="34"/>
  <c r="N10" i="34"/>
  <c r="D9" i="34"/>
  <c r="E9" i="34"/>
  <c r="F9" i="34"/>
  <c r="G9" i="34"/>
  <c r="H9" i="34"/>
  <c r="I9" i="34"/>
  <c r="J9" i="34"/>
  <c r="K9" i="34"/>
  <c r="L9" i="34"/>
  <c r="M9" i="34"/>
  <c r="N8" i="34"/>
  <c r="N7" i="34"/>
  <c r="N5" i="34"/>
  <c r="N4" i="34"/>
  <c r="D42" i="34"/>
  <c r="E42" i="34"/>
  <c r="F42" i="34"/>
  <c r="G42" i="34"/>
  <c r="H42" i="34"/>
  <c r="I42" i="34"/>
  <c r="J42" i="34"/>
  <c r="K42" i="34"/>
  <c r="L42" i="34"/>
  <c r="M42" i="34"/>
  <c r="N41" i="34"/>
  <c r="N40" i="34"/>
  <c r="D39" i="34"/>
  <c r="E39" i="34"/>
  <c r="F39" i="34"/>
  <c r="G39" i="34"/>
  <c r="H39" i="34"/>
  <c r="I39" i="34"/>
  <c r="J39" i="34"/>
  <c r="K39" i="34"/>
  <c r="L39" i="34"/>
  <c r="M39" i="34"/>
  <c r="N38" i="34"/>
  <c r="N37" i="34"/>
  <c r="D36" i="34"/>
  <c r="E36" i="34"/>
  <c r="F36" i="34"/>
  <c r="G36" i="34"/>
  <c r="H36" i="34"/>
  <c r="I36" i="34"/>
  <c r="J36" i="34"/>
  <c r="K36" i="34"/>
  <c r="L36" i="34"/>
  <c r="M36" i="34"/>
  <c r="N35" i="34"/>
  <c r="N34" i="34"/>
  <c r="D33" i="34"/>
  <c r="E33" i="34"/>
  <c r="F33" i="34"/>
  <c r="G33" i="34"/>
  <c r="H33" i="34"/>
  <c r="I33" i="34"/>
  <c r="J33" i="34"/>
  <c r="K33" i="34"/>
  <c r="L33" i="34"/>
  <c r="M33" i="34"/>
  <c r="N32" i="34"/>
  <c r="N31" i="34"/>
  <c r="D30" i="34"/>
  <c r="E30" i="34"/>
  <c r="F30" i="34"/>
  <c r="G30" i="34"/>
  <c r="H30" i="34"/>
  <c r="I30" i="34"/>
  <c r="J30" i="34"/>
  <c r="K30" i="34"/>
  <c r="L30" i="34"/>
  <c r="M30" i="34"/>
  <c r="N29" i="34"/>
  <c r="N28" i="34"/>
  <c r="J27" i="34"/>
  <c r="K27" i="34"/>
  <c r="N26" i="34"/>
  <c r="N25" i="34"/>
  <c r="J45" i="34"/>
  <c r="K45" i="34"/>
  <c r="D12" i="33"/>
  <c r="D9" i="33"/>
  <c r="M13" i="32"/>
  <c r="D14" i="32"/>
  <c r="E14" i="32"/>
  <c r="F14" i="32"/>
  <c r="G14" i="32"/>
  <c r="H14" i="32"/>
  <c r="I14" i="32"/>
  <c r="J14" i="32"/>
  <c r="K14" i="32"/>
  <c r="L14" i="32"/>
  <c r="M11" i="32"/>
  <c r="M10" i="32"/>
  <c r="M4" i="32"/>
  <c r="M5" i="32"/>
  <c r="M6" i="32"/>
  <c r="M7" i="32"/>
  <c r="M8" i="32"/>
  <c r="M12" i="32"/>
  <c r="N4" i="31"/>
  <c r="K9" i="31"/>
  <c r="E6" i="31"/>
  <c r="F6" i="31"/>
  <c r="F10" i="31" s="1"/>
  <c r="G6" i="31"/>
  <c r="G10" i="31" s="1"/>
  <c r="H6" i="31"/>
  <c r="H9" i="31"/>
  <c r="I6" i="31"/>
  <c r="I9" i="31"/>
  <c r="J9" i="31"/>
  <c r="J6" i="31"/>
  <c r="K6" i="31"/>
  <c r="K10" i="31" s="1"/>
  <c r="L6" i="31"/>
  <c r="L9" i="31"/>
  <c r="M6" i="31"/>
  <c r="M9" i="31"/>
  <c r="D6" i="31"/>
  <c r="D10" i="31" s="1"/>
  <c r="N5" i="31"/>
  <c r="N7" i="31"/>
  <c r="N8" i="31"/>
  <c r="M9" i="29"/>
  <c r="M10" i="29"/>
  <c r="M4" i="29"/>
  <c r="M5" i="29"/>
  <c r="M6" i="29"/>
  <c r="M7" i="29"/>
  <c r="M8" i="29"/>
  <c r="C12" i="29"/>
  <c r="D12" i="29"/>
  <c r="E12" i="29"/>
  <c r="F12" i="29"/>
  <c r="G12" i="29"/>
  <c r="H12" i="29"/>
  <c r="I12" i="29"/>
  <c r="J12" i="29"/>
  <c r="K12" i="29"/>
  <c r="L12" i="29"/>
  <c r="N4" i="28"/>
  <c r="N5" i="28"/>
  <c r="N7" i="28"/>
  <c r="N8" i="28"/>
  <c r="N13" i="28"/>
  <c r="N14" i="28"/>
  <c r="N8" i="27"/>
  <c r="N7" i="27"/>
  <c r="N13" i="27"/>
  <c r="N14" i="27"/>
  <c r="N16" i="27"/>
  <c r="L19" i="27"/>
  <c r="C4" i="19"/>
  <c r="L13" i="22"/>
  <c r="M6" i="9"/>
  <c r="M7" i="9"/>
  <c r="M8" i="9"/>
  <c r="M9" i="9"/>
  <c r="M10" i="9"/>
  <c r="N5" i="7"/>
  <c r="N7" i="7"/>
  <c r="N8" i="7"/>
  <c r="N10" i="7"/>
  <c r="N11" i="7"/>
  <c r="N13" i="7"/>
  <c r="N14" i="7"/>
  <c r="N4" i="7"/>
  <c r="E13" i="22"/>
  <c r="F13" i="22"/>
  <c r="H13" i="22"/>
  <c r="I13" i="22"/>
  <c r="J13" i="22"/>
  <c r="K13" i="22"/>
  <c r="G10" i="17"/>
  <c r="G11" i="17"/>
  <c r="G12" i="17"/>
  <c r="G13" i="17"/>
  <c r="G14" i="17"/>
  <c r="C9" i="17"/>
  <c r="C10" i="17"/>
  <c r="C12" i="17"/>
  <c r="E16" i="7"/>
  <c r="F16" i="7"/>
  <c r="J16" i="7"/>
  <c r="K16" i="7"/>
  <c r="E5" i="5"/>
  <c r="E6" i="5"/>
  <c r="E7" i="5"/>
  <c r="E8" i="5"/>
  <c r="C13" i="22"/>
  <c r="E4" i="5"/>
  <c r="C13" i="17"/>
  <c r="I13" i="9"/>
  <c r="K19" i="27" l="1"/>
  <c r="G16" i="7"/>
  <c r="J39" i="41"/>
  <c r="K6" i="27"/>
  <c r="D12" i="42" s="1"/>
  <c r="L16" i="7"/>
  <c r="N18" i="41"/>
  <c r="J46" i="34"/>
  <c r="E13" i="19"/>
  <c r="A11" i="19" s="1"/>
  <c r="N27" i="34"/>
  <c r="P25" i="34" s="1"/>
  <c r="N6" i="41"/>
  <c r="H45" i="34"/>
  <c r="M45" i="34"/>
  <c r="L10" i="31"/>
  <c r="E19" i="19"/>
  <c r="A17" i="19" s="1"/>
  <c r="D11" i="42"/>
  <c r="E11" i="42" s="1"/>
  <c r="O4" i="29"/>
  <c r="M16" i="7"/>
  <c r="E10" i="31"/>
  <c r="L46" i="34"/>
  <c r="J19" i="27"/>
  <c r="L45" i="34"/>
  <c r="E4" i="38"/>
  <c r="H19" i="27"/>
  <c r="N12" i="34"/>
  <c r="N5" i="27"/>
  <c r="M46" i="34"/>
  <c r="O18" i="22"/>
  <c r="A16" i="22" s="1"/>
  <c r="E12" i="40"/>
  <c r="A10" i="40" s="1"/>
  <c r="G6" i="17"/>
  <c r="C6" i="17"/>
  <c r="M19" i="27"/>
  <c r="O22" i="27" s="1"/>
  <c r="D16" i="7"/>
  <c r="O6" i="22"/>
  <c r="E17" i="40"/>
  <c r="A15" i="40" s="1"/>
  <c r="E8" i="40"/>
  <c r="A6" i="40" s="1"/>
  <c r="N15" i="41"/>
  <c r="M39" i="41"/>
  <c r="N36" i="41"/>
  <c r="N33" i="41"/>
  <c r="N30" i="41"/>
  <c r="N27" i="41"/>
  <c r="N24" i="41"/>
  <c r="N21" i="41"/>
  <c r="N12" i="41"/>
  <c r="L39" i="41"/>
  <c r="I39" i="41"/>
  <c r="H39" i="41"/>
  <c r="F39" i="41"/>
  <c r="E39" i="41"/>
  <c r="N9" i="41"/>
  <c r="P4" i="41"/>
  <c r="C7" i="17"/>
  <c r="L6" i="17"/>
  <c r="A2" i="17" s="1"/>
  <c r="N9" i="35"/>
  <c r="P4" i="35"/>
  <c r="A2" i="35" s="1"/>
  <c r="N6" i="35"/>
  <c r="E5" i="40" s="1"/>
  <c r="A2" i="40" s="1"/>
  <c r="E5" i="19"/>
  <c r="A2" i="19" s="1"/>
  <c r="F4" i="37"/>
  <c r="A2" i="37" s="1"/>
  <c r="M12" i="29"/>
  <c r="N9" i="31"/>
  <c r="I10" i="31"/>
  <c r="H10" i="31"/>
  <c r="Q4" i="31"/>
  <c r="P4" i="31"/>
  <c r="M10" i="31"/>
  <c r="N6" i="31"/>
  <c r="F7" i="36"/>
  <c r="F4" i="33"/>
  <c r="A2" i="33" s="1"/>
  <c r="F4" i="30"/>
  <c r="A2" i="30" s="1"/>
  <c r="N42" i="34"/>
  <c r="O48" i="34" s="1"/>
  <c r="N39" i="34"/>
  <c r="N36" i="34"/>
  <c r="N33" i="34"/>
  <c r="N30" i="34"/>
  <c r="F45" i="34"/>
  <c r="N21" i="34"/>
  <c r="N18" i="34"/>
  <c r="N24" i="34"/>
  <c r="I45" i="34"/>
  <c r="N15" i="34"/>
  <c r="N44" i="34"/>
  <c r="I46" i="34"/>
  <c r="H46" i="34"/>
  <c r="N43" i="34"/>
  <c r="N9" i="34"/>
  <c r="F4" i="39" s="1"/>
  <c r="F46" i="34"/>
  <c r="P4" i="34"/>
  <c r="E46" i="34"/>
  <c r="N6" i="34"/>
  <c r="O4" i="9"/>
  <c r="M12" i="9"/>
  <c r="O11" i="22"/>
  <c r="M13" i="22"/>
  <c r="M10" i="22"/>
  <c r="E4" i="39"/>
  <c r="F22" i="36"/>
  <c r="F4" i="36"/>
  <c r="O4" i="32"/>
  <c r="M14" i="32"/>
  <c r="G14" i="6"/>
  <c r="F8" i="6" s="1"/>
  <c r="H4" i="6"/>
  <c r="G4" i="5"/>
  <c r="A2" i="5" s="1"/>
  <c r="R4" i="3"/>
  <c r="P12" i="3"/>
  <c r="Q12" i="3" s="1"/>
  <c r="R12" i="3" s="1"/>
  <c r="H4" i="2"/>
  <c r="F16" i="2"/>
  <c r="G16" i="2" s="1"/>
  <c r="H16" i="2" s="1"/>
  <c r="I16" i="7"/>
  <c r="N12" i="7"/>
  <c r="P4" i="7"/>
  <c r="D46" i="34"/>
  <c r="D39" i="41"/>
  <c r="E19" i="27"/>
  <c r="I19" i="27"/>
  <c r="I6" i="27"/>
  <c r="G46" i="34"/>
  <c r="G39" i="41"/>
  <c r="D19" i="27"/>
  <c r="D6" i="27"/>
  <c r="C15" i="32" s="1"/>
  <c r="F15" i="3"/>
  <c r="O15" i="3"/>
  <c r="L15" i="32"/>
  <c r="N15" i="28"/>
  <c r="K16" i="28"/>
  <c r="J10" i="31"/>
  <c r="J16" i="28"/>
  <c r="N6" i="28"/>
  <c r="I15" i="32"/>
  <c r="N9" i="28"/>
  <c r="J13" i="29"/>
  <c r="E14" i="39"/>
  <c r="A12" i="39" s="1"/>
  <c r="L6" i="27"/>
  <c r="D13" i="42" s="1"/>
  <c r="H6" i="27"/>
  <c r="D9" i="42" s="1"/>
  <c r="G6" i="27"/>
  <c r="D8" i="42" s="1"/>
  <c r="F6" i="27"/>
  <c r="D7" i="42" s="1"/>
  <c r="E6" i="27"/>
  <c r="D6" i="42" s="1"/>
  <c r="N9" i="27"/>
  <c r="N12" i="27"/>
  <c r="N15" i="27"/>
  <c r="N18" i="27"/>
  <c r="K17" i="7"/>
  <c r="J17" i="7"/>
  <c r="M16" i="28"/>
  <c r="L16" i="28"/>
  <c r="L17" i="7"/>
  <c r="M17" i="7"/>
  <c r="D14" i="42"/>
  <c r="I16" i="28"/>
  <c r="H16" i="28"/>
  <c r="G16" i="28"/>
  <c r="F16" i="28"/>
  <c r="D16" i="28"/>
  <c r="E16" i="28"/>
  <c r="I17" i="7"/>
  <c r="E17" i="7"/>
  <c r="F17" i="7"/>
  <c r="G17" i="7"/>
  <c r="H17" i="7"/>
  <c r="K4" i="6"/>
  <c r="D17" i="7"/>
  <c r="P4" i="28"/>
  <c r="A2" i="38"/>
  <c r="O19" i="28"/>
  <c r="F11" i="42"/>
  <c r="N6" i="7"/>
  <c r="N9" i="7"/>
  <c r="N15" i="7"/>
  <c r="P6" i="22"/>
  <c r="P7" i="27"/>
  <c r="D10" i="42"/>
  <c r="N4" i="27"/>
  <c r="E12" i="42" l="1"/>
  <c r="F12" i="42"/>
  <c r="M15" i="3"/>
  <c r="J15" i="32"/>
  <c r="A2" i="31"/>
  <c r="S4" i="3"/>
  <c r="A2" i="22"/>
  <c r="K15" i="3"/>
  <c r="F5" i="6"/>
  <c r="A2" i="29"/>
  <c r="H15" i="32"/>
  <c r="A8" i="22"/>
  <c r="N10" i="31"/>
  <c r="A2" i="41"/>
  <c r="A2" i="39"/>
  <c r="A2" i="36"/>
  <c r="N45" i="34"/>
  <c r="A2" i="34"/>
  <c r="A2" i="9"/>
  <c r="F4" i="6"/>
  <c r="F13" i="6"/>
  <c r="F12" i="6"/>
  <c r="F11" i="6"/>
  <c r="F10" i="6"/>
  <c r="F6" i="6"/>
  <c r="F7" i="6"/>
  <c r="F9" i="6"/>
  <c r="A2" i="28"/>
  <c r="N16" i="28"/>
  <c r="O25" i="27"/>
  <c r="A2" i="27" s="1"/>
  <c r="N46" i="34"/>
  <c r="D5" i="42"/>
  <c r="F5" i="42" s="1"/>
  <c r="I5" i="42"/>
  <c r="N6" i="27"/>
  <c r="I4" i="2"/>
  <c r="A2" i="2" s="1"/>
  <c r="N19" i="27"/>
  <c r="F15" i="32"/>
  <c r="I15" i="3"/>
  <c r="G15" i="32"/>
  <c r="J15" i="3"/>
  <c r="D15" i="32"/>
  <c r="G15" i="3"/>
  <c r="N15" i="3"/>
  <c r="K15" i="32"/>
  <c r="H15" i="3"/>
  <c r="E15" i="32"/>
  <c r="E14" i="42"/>
  <c r="F14" i="42"/>
  <c r="E8" i="42"/>
  <c r="F8" i="42"/>
  <c r="I4" i="6"/>
  <c r="A2" i="6" s="1"/>
  <c r="O19" i="7"/>
  <c r="N16" i="7"/>
  <c r="E13" i="42"/>
  <c r="F13" i="42"/>
  <c r="E10" i="42"/>
  <c r="F10" i="42"/>
  <c r="E9" i="42"/>
  <c r="F9" i="42"/>
  <c r="E7" i="42"/>
  <c r="F7" i="42"/>
  <c r="E6" i="42"/>
  <c r="F6" i="42"/>
  <c r="D15" i="42" l="1"/>
  <c r="E15" i="42" s="1"/>
  <c r="G5" i="42"/>
  <c r="A2" i="42" s="1"/>
  <c r="E5" i="42"/>
  <c r="H5" i="42"/>
  <c r="H6" i="42"/>
  <c r="A2" i="7"/>
  <c r="A2" i="3"/>
  <c r="A2" i="32"/>
</calcChain>
</file>

<file path=xl/sharedStrings.xml><?xml version="1.0" encoding="utf-8"?>
<sst xmlns="http://schemas.openxmlformats.org/spreadsheetml/2006/main" count="945" uniqueCount="578">
  <si>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</si>
  <si>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</si>
  <si>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</si>
  <si>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</si>
  <si>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</si>
  <si>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</si>
  <si>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</si>
  <si>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</si>
  <si>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</si>
  <si>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</si>
  <si>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</si>
  <si>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</si>
  <si>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</si>
  <si>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</si>
  <si>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</si>
  <si>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</si>
  <si>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</si>
  <si>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</si>
  <si>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</si>
  <si>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</si>
  <si>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</si>
  <si>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</si>
  <si>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</si>
  <si>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</si>
  <si>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</si>
  <si>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</si>
  <si>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</si>
  <si>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</si>
  <si>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</si>
  <si>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</si>
  <si>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</si>
  <si>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</si>
  <si>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</si>
  <si>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</si>
  <si>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</si>
  <si>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</si>
  <si>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</si>
  <si>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</si>
  <si>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</si>
  <si>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</si>
  <si>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</si>
  <si>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</si>
  <si>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</si>
  <si>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</si>
  <si>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</si>
  <si>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</si>
  <si>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</si>
  <si>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</si>
  <si>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</si>
  <si>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</si>
  <si>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</si>
  <si>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</si>
  <si>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</si>
  <si>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</si>
  <si>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</si>
  <si>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</si>
  <si>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</si>
  <si>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</si>
  <si>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</si>
  <si>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</si>
  <si>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</si>
  <si>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</si>
  <si>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</si>
  <si>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</si>
  <si>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</si>
  <si>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</si>
  <si>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</si>
  <si>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</si>
  <si>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</si>
  <si>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</si>
  <si>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</si>
  <si>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</si>
  <si>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</si>
  <si>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</si>
  <si>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</si>
  <si>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</si>
  <si>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</si>
  <si>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</si>
  <si>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</si>
  <si>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</si>
  <si>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</si>
  <si>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</si>
  <si>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</si>
  <si>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</si>
  <si>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</si>
  <si>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</si>
  <si>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</si>
  <si>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</si>
  <si>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</si>
  <si>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</si>
  <si>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</si>
  <si>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</si>
  <si>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</si>
  <si>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</si>
  <si>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</si>
  <si>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</si>
  <si>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</si>
  <si>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</si>
  <si>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</si>
  <si>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</si>
  <si>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</si>
  <si>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</si>
  <si>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</si>
  <si>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</si>
  <si>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</si>
  <si>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</si>
  <si>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</si>
  <si>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</si>
  <si>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</si>
  <si>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</si>
  <si>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</si>
  <si>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</si>
  <si>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</si>
  <si>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</si>
  <si>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</si>
  <si>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</si>
  <si>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</si>
  <si>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</si>
  <si>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</si>
  <si>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</si>
  <si>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</si>
  <si>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</si>
  <si>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</si>
  <si>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</si>
  <si>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</si>
  <si>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</si>
  <si>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</si>
  <si>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</si>
  <si>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</si>
  <si>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</si>
  <si>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</si>
  <si>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</si>
  <si>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</si>
  <si>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</si>
  <si>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</si>
  <si>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</si>
  <si>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</si>
  <si>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</si>
  <si>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</si>
  <si>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</si>
  <si>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</si>
  <si>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</si>
  <si>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</si>
  <si>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</si>
  <si>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</si>
  <si>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</si>
  <si>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</si>
  <si>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</si>
  <si>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</si>
  <si>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</si>
  <si>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</si>
  <si>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</si>
  <si>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</si>
  <si>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</si>
  <si>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</si>
  <si>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</si>
  <si>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</si>
  <si>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</si>
  <si>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</si>
  <si>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</si>
  <si>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</si>
  <si>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</si>
  <si>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</si>
  <si>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</si>
  <si>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</si>
  <si>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</si>
  <si>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</si>
  <si>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</si>
  <si>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</si>
  <si>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</si>
  <si>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</si>
  <si>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</si>
  <si>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</si>
  <si>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</si>
  <si>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</si>
  <si>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</si>
  <si>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</si>
  <si>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</si>
  <si>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</si>
  <si>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</si>
  <si>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</si>
  <si>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</si>
  <si>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</si>
  <si>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</si>
  <si>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</si>
  <si>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</si>
  <si>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</si>
  <si>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</si>
  <si>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</si>
  <si>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</si>
  <si>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</si>
  <si>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</si>
  <si>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</si>
  <si>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</si>
  <si>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</si>
  <si>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</si>
  <si>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</si>
  <si>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</si>
  <si>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</si>
  <si>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</si>
  <si>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</si>
  <si>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</si>
  <si>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</si>
  <si>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</si>
  <si>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</si>
  <si>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</si>
  <si>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</si>
  <si>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</si>
  <si>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</si>
  <si>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</si>
  <si>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</si>
  <si>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</si>
  <si>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</si>
  <si>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</si>
  <si>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</si>
  <si>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</si>
  <si>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</si>
  <si>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</si>
  <si>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</si>
  <si>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</si>
  <si>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</si>
  <si>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</si>
  <si>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</si>
  <si>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</si>
  <si>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</si>
  <si>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</si>
  <si>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</si>
  <si>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</si>
  <si>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</si>
  <si>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</si>
  <si>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</si>
  <si>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</si>
  <si>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</si>
  <si>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</si>
  <si>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</si>
  <si>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</si>
  <si>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</si>
  <si>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</si>
  <si>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</si>
  <si>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</si>
  <si>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</si>
  <si>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</si>
  <si>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</si>
  <si>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</si>
  <si>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</si>
  <si>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</si>
  <si>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</si>
  <si>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</si>
  <si>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</si>
  <si>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</si>
  <si>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</si>
  <si>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</si>
  <si>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</si>
  <si>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</si>
  <si>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</si>
  <si>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</si>
  <si>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</si>
  <si>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</si>
  <si>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</si>
  <si>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</si>
  <si>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</si>
  <si>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</si>
  <si>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</si>
  <si>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</si>
  <si>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</si>
  <si>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</si>
  <si>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</si>
  <si>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</si>
  <si>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</si>
  <si>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</si>
  <si>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</si>
  <si>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</si>
  <si>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</si>
  <si>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</si>
  <si>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4.3.1</t>
  </si>
  <si>
    <t>Número de horas em acções internas</t>
  </si>
  <si>
    <t>4.3.2</t>
  </si>
  <si>
    <t>Número de horas em acções externas</t>
  </si>
  <si>
    <t>4.4</t>
  </si>
  <si>
    <t>4.4.1</t>
  </si>
  <si>
    <t>Custos em acções internas</t>
  </si>
  <si>
    <t>4.4.2</t>
  </si>
  <si>
    <t>Custos em acções externas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</si>
  <si>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</si>
  <si>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</si>
  <si>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</si>
  <si>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</si>
  <si>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</si>
  <si>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</si>
  <si>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</si>
  <si>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</si>
  <si>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</si>
  <si>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</si>
  <si>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</si>
  <si>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</si>
  <si>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</si>
  <si>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</si>
  <si>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</si>
  <si>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</si>
  <si>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</si>
  <si>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</si>
  <si>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</si>
  <si>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</si>
  <si>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</si>
  <si>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</si>
  <si>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</si>
  <si>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</si>
  <si>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</si>
  <si>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</si>
  <si>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</si>
  <si>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</si>
  <si>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</si>
  <si>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</si>
  <si>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</si>
  <si>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</si>
  <si>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</si>
  <si>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</si>
  <si>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</si>
  <si>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</si>
  <si>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</si>
  <si>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</si>
  <si>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</si>
  <si>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</si>
  <si>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</si>
  <si>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</si>
  <si>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</si>
  <si>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</si>
  <si>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</si>
  <si>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</si>
  <si>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</si>
  <si>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</si>
  <si>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</si>
  <si>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</si>
  <si>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</si>
  <si>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</si>
  <si>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</si>
  <si>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</si>
  <si>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</si>
  <si>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</si>
  <si>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</si>
  <si>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</si>
  <si>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</si>
  <si>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</si>
  <si>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</si>
  <si>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</si>
  <si>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</si>
  <si>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</si>
  <si>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</si>
  <si>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</si>
  <si>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</si>
  <si>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</si>
  <si>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</si>
  <si>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</si>
  <si>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</si>
  <si>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</si>
  <si>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</si>
  <si>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</si>
  <si>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</si>
  <si>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</si>
  <si>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</si>
  <si>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</si>
  <si>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</si>
  <si>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</si>
  <si>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</si>
  <si>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</si>
  <si>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</si>
  <si>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</si>
  <si>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</si>
  <si>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</si>
  <si>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</si>
  <si>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</si>
  <si>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</si>
  <si>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</si>
  <si>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</si>
  <si>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</si>
  <si>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</si>
  <si>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</si>
  <si>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</si>
  <si>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</si>
  <si>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</si>
  <si>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</si>
  <si>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</si>
  <si>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</si>
  <si>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</si>
  <si>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</si>
  <si>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</si>
  <si>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</si>
  <si>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</si>
  <si>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</si>
  <si>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</si>
  <si>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</si>
  <si>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</si>
  <si>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</si>
  <si>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</si>
  <si>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</si>
  <si>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</si>
  <si>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</si>
  <si>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</si>
  <si>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</si>
  <si>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</si>
  <si>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</si>
  <si>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</si>
  <si>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</si>
  <si>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</si>
  <si>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</si>
  <si>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</si>
  <si>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</si>
  <si>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</si>
  <si>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</si>
  <si>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</si>
  <si>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</si>
  <si>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</si>
  <si>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</si>
  <si>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</si>
  <si>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</si>
  <si>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</si>
  <si>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</si>
  <si>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</si>
  <si>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</si>
  <si>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</si>
  <si>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</si>
  <si>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</si>
  <si>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</si>
  <si>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</si>
  <si>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</si>
  <si>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</si>
  <si>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</si>
  <si>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</si>
  <si>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</si>
  <si>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</si>
  <si>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</si>
  <si>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</si>
  <si>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</si>
  <si>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</si>
  <si>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</si>
  <si>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</si>
  <si>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</si>
  <si>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</si>
  <si>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</si>
  <si>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</si>
  <si>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</si>
  <si>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</si>
  <si>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</si>
  <si>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</si>
  <si>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</si>
  <si>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</si>
  <si>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</si>
  <si>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</si>
  <si>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</si>
  <si>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</si>
  <si>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</si>
  <si>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</si>
  <si>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</si>
  <si>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</si>
  <si>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</si>
  <si>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</si>
  <si>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</si>
  <si>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</si>
  <si>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</si>
  <si>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</si>
  <si>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</si>
  <si>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</si>
  <si>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</si>
  <si>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</si>
  <si>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</si>
  <si>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</si>
  <si>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1.</t>
  </si>
  <si>
    <t>4.</t>
  </si>
  <si>
    <r>
      <t>Observações:</t>
    </r>
    <r>
      <rPr>
        <sz val="7"/>
        <color indexed="8"/>
        <rFont val="Verdana"/>
        <family val="2"/>
      </rPr>
      <t xml:space="preserve"> </t>
    </r>
  </si>
  <si>
    <t>2.17.1.1</t>
  </si>
  <si>
    <t>2.17.1.2</t>
  </si>
  <si>
    <t>-</t>
  </si>
  <si>
    <t>Nível médio de antiguidade:</t>
  </si>
  <si>
    <t>Nível médio etário:</t>
  </si>
  <si>
    <t>Nome da pessoa responsável pelo preenchimento:</t>
  </si>
  <si>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</si>
  <si>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</si>
  <si>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</si>
  <si>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</si>
  <si>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</si>
  <si>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</si>
  <si>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</si>
  <si>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</si>
  <si>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</si>
  <si>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</si>
  <si>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</si>
  <si>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</si>
  <si>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</si>
  <si>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</si>
  <si>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</si>
  <si>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</si>
  <si>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</si>
  <si>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</si>
  <si>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</si>
  <si>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</si>
  <si>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</si>
  <si>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</si>
  <si>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</si>
  <si>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</si>
  <si>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</si>
  <si>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</si>
  <si>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</si>
  <si>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</si>
  <si>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</si>
  <si>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</si>
  <si>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</si>
  <si>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</si>
  <si>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</si>
  <si>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</si>
  <si>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</si>
  <si>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</si>
  <si>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</si>
  <si>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</si>
  <si>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</si>
  <si>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</si>
  <si>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</si>
  <si>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</si>
  <si>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</si>
  <si>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r>
      <t xml:space="preserve">Número total de participantes </t>
    </r>
    <r>
      <rPr>
        <b/>
        <vertAlign val="superscript"/>
        <sz val="9"/>
        <color indexed="10"/>
        <rFont val="Verdana"/>
        <family val="2"/>
      </rPr>
      <t>(3)</t>
    </r>
  </si>
  <si>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</si>
  <si>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</si>
  <si>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</si>
  <si>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</si>
  <si>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</si>
  <si>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</si>
  <si>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</si>
  <si>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</si>
  <si>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</si>
  <si>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</si>
  <si>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</si>
  <si>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Em dias de descanso semanal obrigatório (Domingo)</t>
  </si>
  <si>
    <t>Em dias de descanso complementar (Sábado)</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</si>
  <si>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</si>
  <si>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</si>
  <si>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</si>
  <si>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</si>
  <si>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</si>
  <si>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</si>
  <si>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</si>
  <si>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</si>
  <si>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</si>
  <si>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</si>
  <si>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</si>
  <si>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</si>
  <si>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</si>
  <si>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</si>
  <si>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</si>
  <si>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 xml:space="preserve">Versão n.º: </t>
  </si>
  <si>
    <t xml:space="preserve">Data: </t>
  </si>
  <si>
    <t>Por favor enuncie quais as situações referidas na linha "Outros" (1.1.4):</t>
  </si>
  <si>
    <t>Notas:</t>
  </si>
  <si>
    <r>
      <t xml:space="preserve">(1) </t>
    </r>
    <r>
      <rPr>
        <sz val="7"/>
        <rFont val="Verdana"/>
        <family val="2"/>
      </rPr>
      <t>Os valores introduzidos devem respeitar os mapas de pessoal, quadros de vinculação de escola e afetação em vigor para o ano em questão.</t>
    </r>
  </si>
  <si>
    <r>
      <t xml:space="preserve">Previstos </t>
    </r>
    <r>
      <rPr>
        <sz val="7"/>
        <color rgb="FFFF0000"/>
        <rFont val="Verdana"/>
        <family val="2"/>
      </rPr>
      <t>(1)</t>
    </r>
  </si>
  <si>
    <t>(Por favor indique um número de versão e data para cada envio atualizado do balanço)</t>
  </si>
  <si>
    <r>
      <rPr>
        <b/>
        <vertAlign val="superscript"/>
        <sz val="8"/>
        <rFont val="Verdana"/>
        <family val="2"/>
      </rPr>
      <t>1</t>
    </r>
    <r>
      <rPr>
        <b/>
        <sz val="8"/>
        <rFont val="Verdana"/>
        <family val="2"/>
      </rPr>
      <t>Alterações face à versão anterior:</t>
    </r>
  </si>
  <si>
    <t>SECRETARIA REGIONAL DE EDUCAÇÃO</t>
  </si>
  <si>
    <t>DIREÇÃO REGIONAL DE INOVAÇÃO E GESTÃO</t>
  </si>
  <si>
    <r>
      <t>(4)</t>
    </r>
    <r>
      <rPr>
        <sz val="7"/>
        <color indexed="8"/>
        <rFont val="Verdana"/>
        <family val="2"/>
      </rPr>
      <t xml:space="preserve"> Deverá ser indicada a soma de todas as horas de formação acumualdas de todos os participantes e não a mera soma da duração das diferentes ações de formação.</t>
    </r>
  </si>
  <si>
    <r>
      <t>Número total de horas</t>
    </r>
    <r>
      <rPr>
        <sz val="7"/>
        <color rgb="FFFF0000"/>
        <rFont val="Verdana"/>
        <family val="2"/>
      </rPr>
      <t xml:space="preserve"> (4)</t>
    </r>
  </si>
  <si>
    <t>Com Contrato por tempo indeterminado</t>
  </si>
  <si>
    <t>Com Contrato a termo resolutivo certo ou incerto</t>
  </si>
  <si>
    <t>1.10.5</t>
  </si>
  <si>
    <r>
      <t>(1)</t>
    </r>
    <r>
      <rPr>
        <sz val="7"/>
        <color indexed="8"/>
        <rFont val="Verdana"/>
        <family val="2"/>
      </rPr>
      <t xml:space="preserve"> Registar o motivo das saídas dos trabalhadores com contrato a termo resolutivo ou por tempo indeterminado a indicados nos pontos 1.10.2 e 1.10.3.</t>
    </r>
  </si>
  <si>
    <t>Por favor enuncie quais as situações referidas em "Outros" (2.16), discriminando o total de cada rubrica incluída em outros:</t>
  </si>
  <si>
    <t>Por favor enuncie quais as situações referidas em "Outros" (1.10.4):</t>
  </si>
  <si>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t>
  </si>
  <si>
    <r>
      <t xml:space="preserve"> Versão 3.3.5: 28-03-2017</t>
    </r>
    <r>
      <rPr>
        <vertAlign val="superscript"/>
        <sz val="9"/>
        <color theme="0" tint="-0.249977111117893"/>
        <rFont val="Verdana"/>
        <family val="2"/>
      </rPr>
      <t>1</t>
    </r>
  </si>
  <si>
    <t>(MAPAS DE RECOLHA v.3.3.5)</t>
  </si>
  <si>
    <t>BALANÇO SOCIAL 2017</t>
  </si>
  <si>
    <t>Técnicos Superiores e Assistentes Operacionais.</t>
  </si>
  <si>
    <t>Programa de ocupação temporária de desempregados , (Pote), e Estágio Profissional.</t>
  </si>
  <si>
    <t>ESCOLA BÁSICA DOS 2º E 3º CICLOS DO ESTREITO DE CÂMARA DE LOBOS</t>
  </si>
  <si>
    <t>Maria Rita Figueira Ornelas Baptista</t>
  </si>
  <si>
    <t>ebeclobos@live.madeira-edu.pt</t>
  </si>
  <si>
    <t>Suplementos e Prémios ; Indemnizações por cessação de funções ; acumulação e subsídio de insularidade.</t>
  </si>
  <si>
    <t>Parentalidade.</t>
  </si>
  <si>
    <t>Acidentes em serviço, cumprimento de obrigações, deslocação a estabelecimento de ensino, dispensa para campanha eleitoral, doação de sangue, exercício de funções de membro de mesa de voto, férias ao abrigo do SIADAP, formação, greve e não imputável ao funcionário.</t>
  </si>
  <si>
    <t>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</si>
</sst>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33" x14ac:knownFonts="1">
    <font>
      <sz val="10"/>
      <name val="Arial"/>
    </font>
    <font>
      <sz val="11"/>
      <color theme="1"/>
      <name val="Calibri"/>
      <family val="2"/>
      <scheme val="minor"/>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10"/>
      <name val="Verdana"/>
      <family val="2"/>
    </font>
    <font>
      <sz val="20"/>
      <name val="Verdana"/>
      <family val="2"/>
    </font>
    <font>
      <sz val="18"/>
      <name val="Verdana"/>
      <family val="2"/>
    </font>
    <font>
      <b/>
      <sz val="10"/>
      <name val="Verdana"/>
      <family val="2"/>
    </font>
    <font>
      <sz val="8"/>
      <name val="Arial"/>
      <family val="2"/>
    </font>
    <font>
      <u/>
      <sz val="10"/>
      <color indexed="12"/>
      <name val="Arial"/>
      <family val="2"/>
    </font>
    <font>
      <i/>
      <sz val="7"/>
      <color indexed="8"/>
      <name val="Verdana"/>
      <family val="2"/>
    </font>
    <font>
      <sz val="7"/>
      <color indexed="23"/>
      <name val="Verdana"/>
      <family val="2"/>
    </font>
    <font>
      <sz val="11"/>
      <color indexed="9"/>
      <name val="Arial Narrow"/>
      <family val="2"/>
    </font>
    <font>
      <b/>
      <sz val="8"/>
      <name val="Verdana"/>
      <family val="2"/>
    </font>
    <font>
      <b/>
      <vertAlign val="superscript"/>
      <sz val="9"/>
      <color indexed="10"/>
      <name val="Verdana"/>
      <family val="2"/>
    </font>
    <font>
      <sz val="7"/>
      <color rgb="FFFF0000"/>
      <name val="Verdana"/>
      <family val="2"/>
    </font>
    <font>
      <sz val="7"/>
      <color rgb="FFFF0000"/>
      <name val="Arial"/>
      <family val="2"/>
    </font>
    <font>
      <b/>
      <sz val="7"/>
      <color rgb="FFFF0000"/>
      <name val="Verdana"/>
      <family val="2"/>
    </font>
    <font>
      <sz val="7"/>
      <color theme="0"/>
      <name val="Verdana"/>
      <family val="2"/>
    </font>
    <font>
      <sz val="8"/>
      <color theme="0" tint="-0.249977111117893"/>
      <name val="Verdana"/>
      <family val="2"/>
    </font>
    <font>
      <vertAlign val="superscript"/>
      <sz val="9"/>
      <color theme="0" tint="-0.249977111117893"/>
      <name val="Verdana"/>
      <family val="2"/>
    </font>
    <font>
      <b/>
      <vertAlign val="superscript"/>
      <sz val="8"/>
      <name val="Verdana"/>
      <family val="2"/>
    </font>
    <font>
      <b/>
      <sz val="14"/>
      <name val="Verdana"/>
      <family val="2"/>
    </font>
  </fonts>
  <fills count="7">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9"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359">
    <xf numFmtId="0" fontId="0" fillId="0" borderId="0" xfId="0"/>
    <xf numFmtId="0" fontId="3"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textRotation="90"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0" borderId="3" xfId="0"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left" vertical="center" indent="1"/>
    </xf>
    <xf numFmtId="0" fontId="3" fillId="0" borderId="0" xfId="0" applyFont="1" applyProtection="1"/>
    <xf numFmtId="0" fontId="14" fillId="3" borderId="0" xfId="0" applyFont="1" applyFill="1" applyBorder="1" applyProtection="1"/>
    <xf numFmtId="0" fontId="15" fillId="3" borderId="0" xfId="0" applyFont="1" applyFill="1" applyBorder="1" applyProtection="1"/>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4" fillId="0" borderId="0" xfId="0" applyFont="1" applyProtection="1"/>
    <xf numFmtId="0" fontId="14" fillId="3" borderId="9" xfId="0" applyFont="1" applyFill="1" applyBorder="1" applyProtection="1"/>
    <xf numFmtId="0" fontId="14" fillId="3" borderId="10" xfId="0" applyFont="1" applyFill="1" applyBorder="1" applyProtection="1"/>
    <xf numFmtId="0" fontId="14" fillId="3" borderId="11" xfId="0" applyFont="1" applyFill="1" applyBorder="1" applyProtection="1"/>
    <xf numFmtId="0" fontId="14" fillId="3" borderId="12" xfId="0" applyFont="1" applyFill="1" applyBorder="1" applyProtection="1"/>
    <xf numFmtId="0" fontId="14" fillId="3" borderId="13" xfId="0" applyFont="1" applyFill="1" applyBorder="1" applyProtection="1"/>
    <xf numFmtId="0" fontId="14" fillId="3" borderId="14" xfId="0" applyFont="1" applyFill="1" applyBorder="1" applyProtection="1"/>
    <xf numFmtId="0" fontId="14" fillId="3" borderId="15" xfId="0" applyFont="1" applyFill="1" applyBorder="1" applyProtection="1"/>
    <xf numFmtId="0" fontId="14" fillId="3" borderId="16" xfId="0" applyFont="1" applyFill="1" applyBorder="1" applyProtection="1"/>
    <xf numFmtId="0" fontId="14" fillId="0" borderId="0" xfId="0" applyFont="1" applyBorder="1" applyProtection="1"/>
    <xf numFmtId="0" fontId="3" fillId="0" borderId="1" xfId="0" applyFont="1" applyFill="1" applyBorder="1" applyAlignment="1" applyProtection="1">
      <alignment horizontal="center" vertical="center"/>
      <protection locked="0"/>
    </xf>
    <xf numFmtId="0" fontId="12" fillId="0" borderId="0" xfId="0" applyFont="1" applyProtection="1"/>
    <xf numFmtId="0" fontId="4"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center" vertical="center"/>
    </xf>
    <xf numFmtId="9" fontId="3" fillId="3" borderId="3" xfId="2"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Protection="1"/>
    <xf numFmtId="0" fontId="3" fillId="3" borderId="19" xfId="0" applyFont="1" applyFill="1" applyBorder="1" applyAlignment="1" applyProtection="1">
      <alignment horizontal="center" vertical="center"/>
    </xf>
    <xf numFmtId="0" fontId="3" fillId="3" borderId="6" xfId="0" applyFont="1" applyFill="1" applyBorder="1" applyAlignment="1" applyProtection="1">
      <alignment horizontal="left" vertical="center" indent="1"/>
    </xf>
    <xf numFmtId="9" fontId="3" fillId="3" borderId="4" xfId="2" applyFont="1" applyFill="1" applyBorder="1" applyAlignment="1" applyProtection="1">
      <alignment horizontal="center" vertical="center"/>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5" fillId="4" borderId="0" xfId="0" applyFont="1" applyFill="1" applyAlignment="1" applyProtection="1">
      <alignment horizontal="center"/>
    </xf>
    <xf numFmtId="0" fontId="5" fillId="4" borderId="0" xfId="0" applyFont="1" applyFill="1" applyProtection="1"/>
    <xf numFmtId="0" fontId="11" fillId="4" borderId="0" xfId="0" applyFont="1" applyFill="1" applyProtection="1"/>
    <xf numFmtId="0" fontId="5" fillId="4" borderId="0" xfId="0" applyFont="1" applyFill="1" applyBorder="1" applyAlignment="1" applyProtection="1">
      <alignment horizontal="center"/>
    </xf>
    <xf numFmtId="0" fontId="7" fillId="0" borderId="0" xfId="0" applyFont="1" applyBorder="1" applyAlignment="1" applyProtection="1">
      <alignment horizontal="center"/>
    </xf>
    <xf numFmtId="0" fontId="5" fillId="4" borderId="0" xfId="0" applyFont="1" applyFill="1" applyBorder="1" applyProtection="1"/>
    <xf numFmtId="0" fontId="8" fillId="0" borderId="0" xfId="0" applyFont="1" applyFill="1" applyAlignment="1" applyProtection="1">
      <alignment vertical="center" wrapText="1"/>
    </xf>
    <xf numFmtId="0" fontId="8" fillId="0" borderId="0" xfId="0" applyFont="1" applyFill="1" applyAlignment="1" applyProtection="1">
      <alignment vertical="distributed" wrapText="1"/>
    </xf>
    <xf numFmtId="0" fontId="7" fillId="0" borderId="0" xfId="0" applyFont="1" applyFill="1" applyBorder="1" applyAlignment="1" applyProtection="1">
      <alignment horizontal="center"/>
    </xf>
    <xf numFmtId="0" fontId="3" fillId="0" borderId="0" xfId="0" applyFont="1" applyFill="1" applyProtection="1"/>
    <xf numFmtId="0" fontId="3" fillId="0" borderId="0" xfId="0" applyFont="1" applyFill="1" applyBorder="1" applyAlignment="1" applyProtection="1">
      <alignment vertical="top" wrapText="1"/>
    </xf>
    <xf numFmtId="0" fontId="4" fillId="3" borderId="20"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wrapText="1"/>
    </xf>
    <xf numFmtId="0" fontId="3" fillId="2" borderId="21" xfId="0" applyFont="1" applyFill="1" applyBorder="1" applyAlignment="1" applyProtection="1">
      <alignment horizontal="center" vertical="center" textRotation="90" wrapText="1"/>
    </xf>
    <xf numFmtId="0" fontId="3" fillId="0" borderId="1" xfId="0" applyFont="1" applyBorder="1" applyAlignment="1" applyProtection="1">
      <alignment horizontal="left" vertical="center" wrapText="1" indent="1"/>
    </xf>
    <xf numFmtId="0" fontId="11" fillId="0" borderId="0" xfId="0" applyFont="1" applyAlignment="1" applyProtection="1">
      <alignment vertical="center"/>
    </xf>
    <xf numFmtId="0" fontId="13" fillId="0" borderId="0" xfId="0" applyFont="1" applyAlignment="1" applyProtection="1">
      <alignment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11" fillId="0" borderId="0" xfId="0" applyFont="1" applyAlignment="1" applyProtection="1">
      <alignment horizontal="center"/>
    </xf>
    <xf numFmtId="0" fontId="3" fillId="0" borderId="22" xfId="0" applyFont="1" applyBorder="1" applyAlignment="1" applyProtection="1">
      <alignment horizontal="left" vertical="center" indent="1"/>
    </xf>
    <xf numFmtId="0" fontId="3" fillId="0" borderId="23" xfId="0" applyFont="1" applyBorder="1" applyAlignment="1" applyProtection="1">
      <alignment horizontal="left" vertical="center" indent="1"/>
    </xf>
    <xf numFmtId="0" fontId="3" fillId="0" borderId="0" xfId="0" applyFont="1" applyAlignment="1" applyProtection="1">
      <alignment horizontal="center"/>
    </xf>
    <xf numFmtId="0" fontId="3" fillId="0" borderId="22" xfId="0" applyFont="1" applyFill="1" applyBorder="1" applyAlignment="1" applyProtection="1">
      <alignment horizontal="left" vertical="center" indent="1"/>
    </xf>
    <xf numFmtId="0" fontId="4" fillId="3" borderId="25"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0" borderId="26" xfId="0" applyFont="1" applyBorder="1" applyAlignment="1" applyProtection="1">
      <alignment horizontal="center" vertical="center"/>
    </xf>
    <xf numFmtId="0" fontId="4" fillId="3" borderId="25" xfId="0" applyFont="1" applyFill="1" applyBorder="1" applyAlignment="1" applyProtection="1">
      <alignment horizontal="left" vertical="center" indent="1"/>
    </xf>
    <xf numFmtId="164" fontId="3" fillId="3" borderId="2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1" xfId="0" applyFont="1" applyFill="1" applyBorder="1" applyAlignment="1" applyProtection="1">
      <alignment horizontal="centerContinuous" vertical="center"/>
    </xf>
    <xf numFmtId="0" fontId="3" fillId="3" borderId="27" xfId="0" applyFont="1" applyFill="1" applyBorder="1" applyAlignment="1" applyProtection="1">
      <alignment horizontal="centerContinuous"/>
    </xf>
    <xf numFmtId="0" fontId="3" fillId="3" borderId="28" xfId="0" applyFont="1" applyFill="1" applyBorder="1" applyAlignment="1" applyProtection="1">
      <alignment horizontal="centerContinuous"/>
    </xf>
    <xf numFmtId="0" fontId="3" fillId="3" borderId="29" xfId="0" applyFont="1" applyFill="1" applyBorder="1" applyAlignment="1" applyProtection="1">
      <alignment horizontal="centerContinuous"/>
    </xf>
    <xf numFmtId="0" fontId="3" fillId="3" borderId="29" xfId="0" applyFont="1" applyFill="1" applyBorder="1" applyAlignment="1" applyProtection="1">
      <alignment horizontal="centerContinuous" vertical="center"/>
    </xf>
    <xf numFmtId="0" fontId="3" fillId="0" borderId="6" xfId="0" applyFont="1" applyBorder="1" applyAlignment="1" applyProtection="1">
      <alignment horizontal="left" vertical="center" indent="1"/>
    </xf>
    <xf numFmtId="0" fontId="4" fillId="0" borderId="18" xfId="0" applyFont="1" applyBorder="1" applyAlignment="1" applyProtection="1">
      <alignment horizontal="center" vertical="center"/>
    </xf>
    <xf numFmtId="0" fontId="4" fillId="3" borderId="1" xfId="0" applyFont="1" applyFill="1" applyBorder="1" applyAlignment="1" applyProtection="1">
      <alignment horizontal="left" vertical="center" indent="1"/>
    </xf>
    <xf numFmtId="0" fontId="4" fillId="3" borderId="18"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vertical="center"/>
    </xf>
    <xf numFmtId="0" fontId="4" fillId="3" borderId="30" xfId="0" applyFont="1" applyFill="1" applyBorder="1" applyAlignment="1" applyProtection="1">
      <alignment horizontal="center" vertical="center"/>
    </xf>
    <xf numFmtId="0" fontId="4" fillId="3" borderId="31" xfId="0" applyFont="1" applyFill="1" applyBorder="1" applyAlignment="1" applyProtection="1">
      <alignment horizontal="left" vertical="center" wrapText="1" indent="1"/>
    </xf>
    <xf numFmtId="0" fontId="4"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3" borderId="18" xfId="0"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indent="1"/>
    </xf>
    <xf numFmtId="0" fontId="3" fillId="0" borderId="32" xfId="0" applyFont="1" applyBorder="1" applyAlignment="1" applyProtection="1">
      <alignment horizontal="center" vertical="center"/>
    </xf>
    <xf numFmtId="0" fontId="3" fillId="3" borderId="33" xfId="0"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22" fillId="0" borderId="0" xfId="0" applyFont="1" applyBorder="1" applyProtection="1"/>
    <xf numFmtId="0" fontId="8" fillId="0" borderId="0" xfId="0" applyFont="1" applyProtection="1"/>
    <xf numFmtId="0" fontId="4" fillId="3" borderId="25" xfId="0" applyFont="1" applyFill="1" applyBorder="1" applyAlignment="1" applyProtection="1">
      <alignment horizontal="centerContinuous" vertical="center" wrapText="1"/>
    </xf>
    <xf numFmtId="0" fontId="3" fillId="0" borderId="19" xfId="0" applyFont="1" applyFill="1" applyBorder="1" applyAlignment="1" applyProtection="1">
      <alignment horizontal="center" vertical="center"/>
    </xf>
    <xf numFmtId="0" fontId="3" fillId="0" borderId="40" xfId="0" applyFont="1" applyBorder="1" applyAlignment="1" applyProtection="1">
      <alignment horizontal="center"/>
    </xf>
    <xf numFmtId="0" fontId="3" fillId="0" borderId="24" xfId="0" applyFont="1" applyBorder="1" applyAlignment="1" applyProtection="1">
      <alignment horizontal="center"/>
    </xf>
    <xf numFmtId="0" fontId="5" fillId="4" borderId="0" xfId="0" applyFont="1" applyFill="1" applyAlignment="1" applyProtection="1">
      <alignment horizontal="center" vertical="center"/>
    </xf>
    <xf numFmtId="0" fontId="21" fillId="0" borderId="0" xfId="0" applyFont="1" applyAlignment="1" applyProtection="1">
      <alignment horizontal="left" vertical="center"/>
    </xf>
    <xf numFmtId="0" fontId="8" fillId="0" borderId="0" xfId="0" applyFont="1" applyFill="1" applyAlignment="1" applyProtection="1">
      <alignment vertical="top" wrapText="1"/>
    </xf>
    <xf numFmtId="0" fontId="3" fillId="3" borderId="2"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5" fillId="0" borderId="0" xfId="0" applyFont="1" applyFill="1" applyProtection="1"/>
    <xf numFmtId="0" fontId="4" fillId="3" borderId="2" xfId="0" applyFont="1" applyFill="1" applyBorder="1" applyAlignment="1" applyProtection="1">
      <alignment horizontal="center" vertical="center"/>
    </xf>
    <xf numFmtId="0" fontId="3" fillId="0" borderId="5" xfId="0" applyFont="1" applyBorder="1" applyAlignment="1" applyProtection="1">
      <alignment horizontal="left" vertical="center" indent="1"/>
    </xf>
    <xf numFmtId="0" fontId="3" fillId="0" borderId="5" xfId="0" applyFont="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49" fontId="3" fillId="3" borderId="42" xfId="0" applyNumberFormat="1" applyFont="1" applyFill="1" applyBorder="1" applyAlignment="1" applyProtection="1">
      <alignment horizontal="center" vertical="center" wrapText="1"/>
    </xf>
    <xf numFmtId="0" fontId="9" fillId="3" borderId="10" xfId="0" applyFont="1" applyFill="1" applyBorder="1" applyAlignment="1" applyProtection="1">
      <alignment horizontal="centerContinuous" vertical="center" wrapText="1"/>
    </xf>
    <xf numFmtId="0" fontId="3" fillId="3" borderId="10" xfId="0" quotePrefix="1" applyFont="1" applyFill="1" applyBorder="1" applyAlignment="1" applyProtection="1">
      <alignment horizontal="centerContinuous" vertical="center"/>
    </xf>
    <xf numFmtId="0" fontId="3" fillId="3" borderId="10" xfId="0" applyFont="1" applyFill="1" applyBorder="1" applyAlignment="1" applyProtection="1">
      <alignment horizontal="centerContinuous"/>
    </xf>
    <xf numFmtId="0" fontId="3" fillId="3" borderId="10" xfId="0" quotePrefix="1" applyFont="1" applyFill="1" applyBorder="1" applyAlignment="1" applyProtection="1">
      <alignment vertical="center" wrapText="1"/>
    </xf>
    <xf numFmtId="0" fontId="3" fillId="3" borderId="10" xfId="0" applyFont="1" applyFill="1" applyBorder="1" applyProtection="1"/>
    <xf numFmtId="49" fontId="3" fillId="3" borderId="42" xfId="0" applyNumberFormat="1" applyFont="1" applyFill="1" applyBorder="1" applyAlignment="1" applyProtection="1">
      <alignment horizontal="right" vertical="center" indent="1"/>
    </xf>
    <xf numFmtId="1" fontId="3" fillId="3" borderId="21"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xf>
    <xf numFmtId="0" fontId="3" fillId="3" borderId="0" xfId="0" applyFont="1" applyFill="1" applyBorder="1" applyProtection="1"/>
    <xf numFmtId="49" fontId="3" fillId="3" borderId="0" xfId="0" applyNumberFormat="1" applyFont="1" applyFill="1" applyBorder="1" applyAlignment="1" applyProtection="1">
      <alignment horizontal="right" vertical="center" indent="1"/>
    </xf>
    <xf numFmtId="1" fontId="3" fillId="3" borderId="3"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vertical="center"/>
    </xf>
    <xf numFmtId="0" fontId="3" fillId="3" borderId="15" xfId="0" applyFont="1" applyFill="1" applyBorder="1" applyProtection="1"/>
    <xf numFmtId="49" fontId="3" fillId="3" borderId="15" xfId="0" applyNumberFormat="1" applyFont="1" applyFill="1" applyBorder="1" applyAlignment="1" applyProtection="1">
      <alignment horizontal="right" vertical="center" indent="1"/>
    </xf>
    <xf numFmtId="1" fontId="3" fillId="3" borderId="4" xfId="0" applyNumberFormat="1" applyFont="1" applyFill="1" applyBorder="1" applyAlignment="1" applyProtection="1">
      <alignment horizontal="center" vertical="center"/>
    </xf>
    <xf numFmtId="49" fontId="3" fillId="0" borderId="0" xfId="0" applyNumberFormat="1" applyFont="1" applyProtection="1"/>
    <xf numFmtId="0" fontId="11" fillId="0" borderId="0" xfId="0" applyFont="1"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indent="1"/>
    </xf>
    <xf numFmtId="0" fontId="3" fillId="3" borderId="15" xfId="0" applyFont="1" applyFill="1" applyBorder="1" applyAlignment="1" applyProtection="1">
      <alignment vertical="center"/>
    </xf>
    <xf numFmtId="0" fontId="3" fillId="3" borderId="15" xfId="0" applyFont="1" applyFill="1" applyBorder="1" applyAlignment="1" applyProtection="1">
      <alignment horizontal="right" vertical="center" indent="1"/>
    </xf>
    <xf numFmtId="0" fontId="3" fillId="4" borderId="19"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indent="1"/>
      <protection locked="0"/>
    </xf>
    <xf numFmtId="164" fontId="3" fillId="0" borderId="3" xfId="0" quotePrefix="1"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3" fillId="0" borderId="0" xfId="0" applyFont="1" applyAlignment="1" applyProtection="1">
      <alignment horizont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3" borderId="8" xfId="0" applyFont="1" applyFill="1" applyBorder="1" applyAlignment="1" applyProtection="1">
      <alignment horizontal="left" vertical="center" indent="1"/>
    </xf>
    <xf numFmtId="1" fontId="3" fillId="3" borderId="32" xfId="0" applyNumberFormat="1" applyFont="1" applyFill="1" applyBorder="1" applyAlignment="1" applyProtection="1">
      <alignment horizontal="center" vertical="center"/>
    </xf>
    <xf numFmtId="1" fontId="3" fillId="3" borderId="33" xfId="0" applyNumberFormat="1" applyFont="1" applyFill="1" applyBorder="1" applyAlignment="1" applyProtection="1">
      <alignment horizontal="center" vertical="center"/>
    </xf>
    <xf numFmtId="1" fontId="3" fillId="3" borderId="34" xfId="0" applyNumberFormat="1"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xf>
    <xf numFmtId="1" fontId="3" fillId="3" borderId="36" xfId="0" applyNumberFormat="1" applyFont="1" applyFill="1" applyBorder="1" applyAlignment="1" applyProtection="1">
      <alignment horizontal="center" vertical="center"/>
    </xf>
    <xf numFmtId="1" fontId="3" fillId="3" borderId="37" xfId="0" applyNumberFormat="1" applyFont="1" applyFill="1" applyBorder="1" applyAlignment="1" applyProtection="1">
      <alignment horizontal="center" vertical="center"/>
    </xf>
    <xf numFmtId="1" fontId="3" fillId="3" borderId="38" xfId="0" applyNumberFormat="1" applyFont="1" applyFill="1" applyBorder="1" applyAlignment="1" applyProtection="1">
      <alignment horizontal="center" vertical="center"/>
    </xf>
    <xf numFmtId="1" fontId="3" fillId="3" borderId="39" xfId="0" applyNumberFormat="1" applyFont="1" applyFill="1" applyBorder="1" applyAlignment="1" applyProtection="1">
      <alignment horizontal="center" vertical="center"/>
    </xf>
    <xf numFmtId="0" fontId="23" fillId="3" borderId="0" xfId="0" applyFont="1" applyFill="1" applyBorder="1" applyAlignment="1" applyProtection="1">
      <alignment horizontal="left"/>
    </xf>
    <xf numFmtId="165" fontId="3" fillId="0" borderId="32" xfId="0" applyNumberFormat="1" applyFont="1" applyBorder="1" applyAlignment="1" applyProtection="1">
      <alignment horizontal="center" vertical="center"/>
      <protection locked="0"/>
    </xf>
    <xf numFmtId="0" fontId="8" fillId="0" borderId="0" xfId="0" applyFont="1" applyFill="1" applyAlignment="1" applyProtection="1">
      <alignment horizontal="left" vertical="center" wrapText="1"/>
    </xf>
    <xf numFmtId="165" fontId="3" fillId="0" borderId="34" xfId="0" applyNumberFormat="1" applyFont="1" applyBorder="1" applyAlignment="1" applyProtection="1">
      <alignment horizontal="center" vertical="center"/>
      <protection locked="0"/>
    </xf>
    <xf numFmtId="0" fontId="4" fillId="3" borderId="25" xfId="0" applyFont="1" applyFill="1" applyBorder="1" applyAlignment="1" applyProtection="1">
      <alignment horizontal="center" vertical="center" wrapText="1"/>
    </xf>
    <xf numFmtId="0" fontId="3" fillId="0" borderId="2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12" fillId="3" borderId="0" xfId="0" applyFont="1" applyFill="1" applyBorder="1" applyAlignment="1" applyProtection="1">
      <alignment horizontal="right"/>
    </xf>
    <xf numFmtId="0" fontId="25" fillId="0" borderId="0" xfId="0" applyFont="1" applyProtection="1"/>
    <xf numFmtId="0" fontId="25" fillId="0" borderId="0" xfId="0" applyFont="1" applyAlignment="1" applyProtection="1">
      <alignment vertical="center"/>
    </xf>
    <xf numFmtId="0" fontId="25" fillId="0" borderId="15" xfId="1" applyFont="1" applyFill="1" applyBorder="1" applyAlignment="1" applyProtection="1">
      <alignment horizontal="left" vertical="center" indent="1"/>
      <protection hidden="1"/>
    </xf>
    <xf numFmtId="0" fontId="3" fillId="0" borderId="0" xfId="0" applyFont="1" applyAlignment="1" applyProtection="1">
      <alignment horizontal="left" vertical="center" indent="1"/>
    </xf>
    <xf numFmtId="0" fontId="3"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xf>
    <xf numFmtId="0" fontId="4" fillId="0" borderId="0" xfId="0" applyFont="1" applyBorder="1" applyAlignment="1" applyProtection="1">
      <alignment horizontal="left" vertical="center" indent="1"/>
    </xf>
    <xf numFmtId="0" fontId="25" fillId="0" borderId="0" xfId="1" applyFont="1" applyFill="1" applyBorder="1" applyAlignment="1" applyProtection="1">
      <alignment horizontal="left" vertical="center" indent="1"/>
      <protection hidden="1"/>
    </xf>
    <xf numFmtId="0" fontId="3" fillId="3" borderId="21" xfId="0" applyNumberFormat="1" applyFont="1" applyFill="1" applyBorder="1" applyAlignment="1" applyProtection="1">
      <alignment horizontal="center" vertical="center"/>
    </xf>
    <xf numFmtId="14" fontId="12" fillId="0" borderId="60" xfId="0" applyNumberFormat="1" applyFont="1" applyFill="1" applyBorder="1" applyAlignment="1" applyProtection="1">
      <alignment horizontal="center"/>
      <protection locked="0"/>
    </xf>
    <xf numFmtId="0" fontId="12" fillId="0" borderId="60" xfId="0" applyFont="1" applyFill="1" applyBorder="1" applyAlignment="1" applyProtection="1">
      <alignment horizontal="center"/>
      <protection locked="0"/>
    </xf>
    <xf numFmtId="0" fontId="25" fillId="0" borderId="0" xfId="0" applyFont="1" applyAlignment="1" applyProtection="1">
      <alignment horizontal="left" vertical="center" indent="1"/>
    </xf>
    <xf numFmtId="0" fontId="25" fillId="0" borderId="0" xfId="0" applyFont="1" applyFill="1" applyBorder="1" applyAlignment="1" applyProtection="1">
      <alignment horizontal="left" vertical="center" indent="1"/>
    </xf>
    <xf numFmtId="0" fontId="25" fillId="0" borderId="0" xfId="0" applyFont="1" applyAlignment="1" applyProtection="1">
      <alignment horizontal="center" vertical="center"/>
    </xf>
    <xf numFmtId="0" fontId="25" fillId="4" borderId="0" xfId="0" applyFont="1" applyFill="1" applyProtection="1"/>
    <xf numFmtId="0" fontId="26" fillId="0" borderId="0" xfId="0" applyFont="1" applyBorder="1" applyAlignment="1" applyProtection="1">
      <alignment horizontal="center"/>
    </xf>
    <xf numFmtId="0" fontId="25" fillId="0" borderId="0" xfId="0" applyFont="1" applyFill="1" applyProtection="1"/>
    <xf numFmtId="0" fontId="27" fillId="0" borderId="0" xfId="0" applyFont="1" applyFill="1" applyAlignment="1" applyProtection="1">
      <alignment vertical="distributed" wrapText="1"/>
    </xf>
    <xf numFmtId="0" fontId="26"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28" fillId="0" borderId="0" xfId="0" applyFont="1" applyProtection="1"/>
    <xf numFmtId="0" fontId="28" fillId="0" borderId="0" xfId="0" applyFont="1" applyAlignment="1" applyProtection="1">
      <alignment horizontal="center" vertical="center"/>
    </xf>
    <xf numFmtId="0" fontId="28" fillId="0" borderId="0" xfId="0" applyFont="1" applyAlignment="1" applyProtection="1">
      <alignment vertical="center"/>
    </xf>
    <xf numFmtId="0" fontId="12" fillId="3" borderId="0" xfId="0" applyFont="1" applyFill="1" applyBorder="1" applyAlignment="1" applyProtection="1">
      <alignment horizontal="left" indent="1"/>
    </xf>
    <xf numFmtId="0" fontId="23" fillId="0" borderId="0" xfId="0" applyFont="1" applyProtection="1"/>
    <xf numFmtId="0" fontId="3" fillId="6" borderId="32" xfId="0" applyFont="1" applyFill="1" applyBorder="1" applyAlignment="1" applyProtection="1">
      <alignment horizontal="center" vertical="center"/>
      <protection locked="0"/>
    </xf>
    <xf numFmtId="0" fontId="3" fillId="6" borderId="34" xfId="0" applyFont="1" applyFill="1" applyBorder="1" applyAlignment="1" applyProtection="1">
      <alignment horizontal="center" vertical="center"/>
      <protection locked="0"/>
    </xf>
    <xf numFmtId="0" fontId="3" fillId="6" borderId="32" xfId="0" applyFont="1" applyFill="1" applyBorder="1" applyAlignment="1" applyProtection="1">
      <alignment horizontal="center" vertical="center"/>
    </xf>
    <xf numFmtId="0" fontId="3" fillId="6" borderId="34" xfId="0" applyFont="1" applyFill="1" applyBorder="1" applyAlignment="1" applyProtection="1">
      <alignment horizontal="center" vertical="center"/>
    </xf>
    <xf numFmtId="0" fontId="12" fillId="0" borderId="0" xfId="0" applyFont="1" applyAlignment="1" applyProtection="1">
      <alignment horizontal="left" vertical="top" wrapText="1"/>
    </xf>
    <xf numFmtId="0" fontId="17" fillId="4" borderId="9" xfId="0" applyFont="1" applyFill="1" applyBorder="1" applyAlignment="1" applyProtection="1">
      <alignment horizontal="left" vertical="center" indent="1"/>
      <protection locked="0"/>
    </xf>
    <xf numFmtId="0" fontId="17" fillId="4" borderId="10" xfId="0" applyFont="1" applyFill="1" applyBorder="1" applyAlignment="1" applyProtection="1">
      <alignment horizontal="left" vertical="center" indent="1"/>
      <protection locked="0"/>
    </xf>
    <xf numFmtId="0" fontId="17" fillId="4" borderId="11" xfId="0" applyFont="1" applyFill="1" applyBorder="1" applyAlignment="1" applyProtection="1">
      <alignment horizontal="left" vertical="center" indent="1"/>
      <protection locked="0"/>
    </xf>
    <xf numFmtId="0" fontId="17" fillId="4" borderId="14" xfId="0" applyFont="1" applyFill="1" applyBorder="1" applyAlignment="1" applyProtection="1">
      <alignment horizontal="left" vertical="center" indent="1"/>
      <protection locked="0"/>
    </xf>
    <xf numFmtId="0" fontId="17" fillId="4" borderId="15" xfId="0" applyFont="1" applyFill="1" applyBorder="1" applyAlignment="1" applyProtection="1">
      <alignment horizontal="left" vertical="center" indent="1"/>
      <protection locked="0"/>
    </xf>
    <xf numFmtId="0" fontId="17" fillId="4" borderId="16" xfId="0" applyFont="1" applyFill="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12" fillId="3" borderId="30" xfId="0" applyFont="1" applyFill="1" applyBorder="1" applyAlignment="1" applyProtection="1">
      <alignment horizontal="left" vertical="center" indent="1"/>
    </xf>
    <xf numFmtId="0" fontId="12" fillId="3" borderId="8" xfId="0" applyFont="1" applyFill="1" applyBorder="1" applyAlignment="1" applyProtection="1">
      <alignment horizontal="left" vertical="center" indent="1"/>
    </xf>
    <xf numFmtId="0" fontId="12" fillId="0" borderId="31"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4" fillId="3" borderId="12" xfId="0" applyFont="1" applyFill="1" applyBorder="1" applyAlignment="1" applyProtection="1">
      <alignment horizontal="center"/>
    </xf>
    <xf numFmtId="0" fontId="14" fillId="3" borderId="0" xfId="0" applyFont="1" applyFill="1" applyBorder="1" applyAlignment="1" applyProtection="1">
      <alignment horizontal="center"/>
    </xf>
    <xf numFmtId="0" fontId="14" fillId="3" borderId="13" xfId="0" applyFont="1" applyFill="1" applyBorder="1" applyAlignment="1" applyProtection="1">
      <alignment horizontal="center"/>
    </xf>
    <xf numFmtId="0" fontId="29" fillId="5" borderId="9" xfId="0" applyFont="1" applyFill="1" applyBorder="1" applyAlignment="1" applyProtection="1">
      <alignment horizontal="center" vertical="center"/>
    </xf>
    <xf numFmtId="0" fontId="29" fillId="5" borderId="10" xfId="0" applyFont="1" applyFill="1" applyBorder="1" applyAlignment="1" applyProtection="1">
      <alignment horizontal="center" vertical="center"/>
    </xf>
    <xf numFmtId="0" fontId="29" fillId="5" borderId="11" xfId="0" applyFont="1" applyFill="1" applyBorder="1" applyAlignment="1" applyProtection="1">
      <alignment horizontal="center" vertical="center"/>
    </xf>
    <xf numFmtId="0" fontId="29" fillId="5" borderId="14" xfId="0" applyFont="1" applyFill="1" applyBorder="1" applyAlignment="1" applyProtection="1">
      <alignment horizontal="center" vertical="center"/>
    </xf>
    <xf numFmtId="0" fontId="29" fillId="5" borderId="15" xfId="0" applyFont="1" applyFill="1" applyBorder="1" applyAlignment="1" applyProtection="1">
      <alignment horizontal="center" vertical="center"/>
    </xf>
    <xf numFmtId="0" fontId="29" fillId="5" borderId="16" xfId="0" applyFont="1" applyFill="1" applyBorder="1" applyAlignment="1" applyProtection="1">
      <alignment horizontal="center" vertical="center"/>
    </xf>
    <xf numFmtId="0" fontId="16" fillId="3" borderId="12" xfId="0" applyFont="1" applyFill="1" applyBorder="1" applyAlignment="1" applyProtection="1">
      <alignment horizontal="center"/>
    </xf>
    <xf numFmtId="0" fontId="16" fillId="3" borderId="0" xfId="0" applyFont="1" applyFill="1" applyBorder="1" applyAlignment="1" applyProtection="1">
      <alignment horizontal="center"/>
    </xf>
    <xf numFmtId="0" fontId="16" fillId="3" borderId="13" xfId="0" applyFont="1" applyFill="1" applyBorder="1" applyAlignment="1" applyProtection="1">
      <alignment horizontal="center"/>
    </xf>
    <xf numFmtId="0" fontId="32" fillId="3" borderId="12" xfId="0" applyFont="1" applyFill="1" applyBorder="1" applyAlignment="1" applyProtection="1">
      <alignment horizontal="center"/>
    </xf>
    <xf numFmtId="0" fontId="32" fillId="3" borderId="0" xfId="0" applyFont="1" applyFill="1" applyBorder="1" applyAlignment="1" applyProtection="1">
      <alignment horizontal="center"/>
    </xf>
    <xf numFmtId="0" fontId="32" fillId="3" borderId="13" xfId="0" applyFont="1" applyFill="1" applyBorder="1" applyAlignment="1" applyProtection="1">
      <alignment horizontal="center"/>
    </xf>
    <xf numFmtId="0" fontId="3" fillId="0" borderId="26"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 xfId="0" applyFont="1" applyBorder="1" applyAlignment="1" applyProtection="1">
      <alignment horizontal="left" vertical="center" wrapText="1" indent="1"/>
    </xf>
    <xf numFmtId="0" fontId="3" fillId="0" borderId="48" xfId="0" applyFont="1" applyBorder="1" applyAlignment="1" applyProtection="1">
      <alignment horizontal="left" vertical="center" wrapText="1" indent="1"/>
    </xf>
    <xf numFmtId="0" fontId="3" fillId="0" borderId="52" xfId="0" applyFont="1" applyBorder="1" applyAlignment="1" applyProtection="1">
      <alignment horizontal="left" vertical="center" wrapText="1" indent="1"/>
    </xf>
    <xf numFmtId="0" fontId="3" fillId="0" borderId="24" xfId="0" applyFont="1" applyBorder="1" applyAlignment="1" applyProtection="1">
      <alignment horizontal="center" vertical="center"/>
    </xf>
    <xf numFmtId="0" fontId="3" fillId="0" borderId="49" xfId="0" applyFont="1" applyBorder="1" applyAlignment="1" applyProtection="1">
      <alignment horizontal="left" vertical="center" wrapText="1" indent="1"/>
    </xf>
    <xf numFmtId="0" fontId="3" fillId="0" borderId="45" xfId="0" applyFont="1" applyFill="1" applyBorder="1" applyAlignment="1" applyProtection="1">
      <alignment horizontal="left" vertical="top" wrapText="1" indent="1"/>
      <protection locked="0"/>
    </xf>
    <xf numFmtId="0" fontId="3" fillId="0" borderId="43" xfId="0" applyFont="1" applyFill="1" applyBorder="1" applyAlignment="1" applyProtection="1">
      <alignment horizontal="left" vertical="top" wrapText="1" indent="1"/>
      <protection locked="0"/>
    </xf>
    <xf numFmtId="0" fontId="3" fillId="0" borderId="44" xfId="0" applyFont="1" applyFill="1" applyBorder="1" applyAlignment="1" applyProtection="1">
      <alignment horizontal="left" vertical="top" wrapText="1" indent="1"/>
      <protection locked="0"/>
    </xf>
    <xf numFmtId="0" fontId="8" fillId="0" borderId="0" xfId="0" applyFont="1" applyFill="1" applyAlignment="1" applyProtection="1">
      <alignment horizontal="justify" vertical="center" wrapText="1"/>
    </xf>
    <xf numFmtId="0" fontId="4" fillId="2" borderId="25"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xf>
    <xf numFmtId="0" fontId="5" fillId="4" borderId="45" xfId="0" applyFont="1" applyFill="1" applyBorder="1" applyAlignment="1" applyProtection="1">
      <alignment horizontal="left" vertical="center" indent="1"/>
      <protection locked="0"/>
    </xf>
    <xf numFmtId="0" fontId="5" fillId="4" borderId="43" xfId="0" applyFont="1" applyFill="1" applyBorder="1" applyAlignment="1" applyProtection="1">
      <alignment horizontal="left" vertical="center" indent="1"/>
      <protection locked="0"/>
    </xf>
    <xf numFmtId="0" fontId="5" fillId="4" borderId="44" xfId="0" applyFont="1" applyFill="1" applyBorder="1" applyAlignment="1" applyProtection="1">
      <alignment horizontal="left" vertical="center" indent="1"/>
      <protection locked="0"/>
    </xf>
    <xf numFmtId="0" fontId="3" fillId="4" borderId="22" xfId="0" applyFont="1" applyFill="1" applyBorder="1" applyAlignment="1" applyProtection="1">
      <alignment horizontal="left" vertical="center" indent="1"/>
    </xf>
    <xf numFmtId="0" fontId="3" fillId="4" borderId="50" xfId="0" applyFont="1" applyFill="1" applyBorder="1" applyAlignment="1" applyProtection="1">
      <alignment horizontal="left" vertical="center" indent="1"/>
    </xf>
    <xf numFmtId="0" fontId="3" fillId="0" borderId="2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 borderId="25"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protection locked="0"/>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3" fillId="0" borderId="26" xfId="0" applyFont="1" applyBorder="1" applyAlignment="1" applyProtection="1">
      <alignment horizontal="center"/>
    </xf>
    <xf numFmtId="0" fontId="3" fillId="0" borderId="40" xfId="0" applyFont="1" applyBorder="1" applyAlignment="1" applyProtection="1">
      <alignment horizontal="center"/>
    </xf>
    <xf numFmtId="0" fontId="3" fillId="0" borderId="51" xfId="0" applyFont="1" applyBorder="1" applyAlignment="1" applyProtection="1">
      <alignment horizontal="center"/>
    </xf>
    <xf numFmtId="0" fontId="4" fillId="3" borderId="17" xfId="0" applyFont="1" applyFill="1" applyBorder="1" applyAlignment="1" applyProtection="1">
      <alignment horizontal="center" vertical="center"/>
    </xf>
    <xf numFmtId="0" fontId="4" fillId="3" borderId="40" xfId="0" applyFont="1" applyFill="1" applyBorder="1" applyAlignment="1" applyProtection="1">
      <alignment horizontal="center"/>
    </xf>
    <xf numFmtId="0" fontId="4" fillId="3" borderId="51" xfId="0" applyFont="1" applyFill="1" applyBorder="1" applyAlignment="1" applyProtection="1">
      <alignment horizontal="center"/>
    </xf>
    <xf numFmtId="0" fontId="4" fillId="3" borderId="25"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3" fillId="0" borderId="22" xfId="0" applyFont="1" applyBorder="1" applyAlignment="1" applyProtection="1">
      <alignment horizontal="center" vertical="center"/>
    </xf>
    <xf numFmtId="0" fontId="3" fillId="0" borderId="50" xfId="0" applyFont="1" applyBorder="1" applyAlignment="1" applyProtection="1">
      <alignment horizontal="center" vertical="center"/>
    </xf>
    <xf numFmtId="0" fontId="8" fillId="0" borderId="0" xfId="0" applyFont="1" applyFill="1" applyAlignment="1" applyProtection="1">
      <alignment horizontal="left" vertical="center" wrapText="1"/>
    </xf>
    <xf numFmtId="0" fontId="5" fillId="0" borderId="45" xfId="0" applyFont="1" applyFill="1" applyBorder="1" applyAlignment="1" applyProtection="1">
      <alignment horizontal="left" vertical="center" indent="1"/>
      <protection locked="0"/>
    </xf>
    <xf numFmtId="0" fontId="5" fillId="0" borderId="43" xfId="0" applyFont="1" applyFill="1" applyBorder="1" applyAlignment="1" applyProtection="1">
      <alignment horizontal="left" vertical="center" indent="1"/>
      <protection locked="0"/>
    </xf>
    <xf numFmtId="0" fontId="5" fillId="0" borderId="44" xfId="0" applyFont="1" applyFill="1" applyBorder="1" applyAlignment="1" applyProtection="1">
      <alignment horizontal="left" vertical="center" indent="1"/>
      <protection locked="0"/>
    </xf>
    <xf numFmtId="0" fontId="3" fillId="0" borderId="23" xfId="0" applyFont="1" applyBorder="1" applyAlignment="1" applyProtection="1">
      <alignment horizontal="left" vertical="center" indent="1"/>
    </xf>
    <xf numFmtId="0" fontId="3" fillId="0" borderId="29" xfId="0" applyFont="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3" borderId="1" xfId="0" applyFont="1" applyFill="1" applyBorder="1" applyAlignment="1" applyProtection="1">
      <alignment horizontal="left" vertical="center" indent="1"/>
    </xf>
    <xf numFmtId="0" fontId="3" fillId="3" borderId="23" xfId="0" applyFont="1" applyFill="1" applyBorder="1" applyAlignment="1" applyProtection="1">
      <alignment horizontal="left" vertical="center" indent="1"/>
    </xf>
    <xf numFmtId="0" fontId="3" fillId="3" borderId="29" xfId="0" applyFont="1" applyFill="1" applyBorder="1" applyAlignment="1" applyProtection="1">
      <alignment horizontal="left" vertical="center" indent="1"/>
    </xf>
    <xf numFmtId="0" fontId="6" fillId="3" borderId="42"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0" fontId="4" fillId="3" borderId="18"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3" borderId="53" xfId="0" applyFont="1" applyFill="1" applyBorder="1" applyAlignment="1" applyProtection="1">
      <alignment horizontal="center" vertical="center" wrapText="1"/>
    </xf>
    <xf numFmtId="0" fontId="20" fillId="3" borderId="54"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5" fillId="0" borderId="45"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4" fillId="3" borderId="58" xfId="0" applyFont="1" applyFill="1" applyBorder="1" applyAlignment="1" applyProtection="1">
      <alignment horizontal="center" vertical="center"/>
    </xf>
    <xf numFmtId="0" fontId="0" fillId="0" borderId="56" xfId="0" applyBorder="1" applyProtection="1"/>
    <xf numFmtId="0" fontId="0" fillId="0" borderId="55" xfId="0" applyBorder="1" applyProtection="1"/>
    <xf numFmtId="0" fontId="3" fillId="0" borderId="22"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3" borderId="23"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0" borderId="53" xfId="0" applyFont="1" applyBorder="1" applyAlignment="1" applyProtection="1">
      <alignment horizontal="center" vertical="center"/>
      <protection locked="0"/>
    </xf>
    <xf numFmtId="0" fontId="3" fillId="3" borderId="53" xfId="0" applyFont="1" applyFill="1" applyBorder="1" applyAlignment="1" applyProtection="1">
      <alignment horizontal="center"/>
    </xf>
    <xf numFmtId="0" fontId="3" fillId="3" borderId="54" xfId="0" applyFont="1" applyFill="1" applyBorder="1" applyAlignment="1" applyProtection="1">
      <alignment horizontal="center"/>
    </xf>
    <xf numFmtId="0" fontId="3" fillId="3" borderId="54" xfId="0" applyFont="1" applyFill="1" applyBorder="1" applyAlignment="1" applyProtection="1">
      <alignment horizontal="center" vertical="center"/>
    </xf>
    <xf numFmtId="0" fontId="3" fillId="0" borderId="54"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0" fillId="0" borderId="47" xfId="0" applyBorder="1" applyProtection="1"/>
    <xf numFmtId="0" fontId="4" fillId="3" borderId="5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3" fillId="0" borderId="5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57" xfId="0" applyFont="1" applyBorder="1" applyAlignment="1" applyProtection="1">
      <alignment horizontal="left" vertical="center" indent="1"/>
    </xf>
    <xf numFmtId="0" fontId="3" fillId="0" borderId="50" xfId="0" applyFont="1" applyBorder="1" applyAlignment="1" applyProtection="1">
      <alignment horizontal="left" vertical="center" indent="1"/>
    </xf>
    <xf numFmtId="164" fontId="3" fillId="0" borderId="22" xfId="0" applyNumberFormat="1" applyFont="1" applyBorder="1" applyAlignment="1" applyProtection="1">
      <alignment horizontal="center" vertical="center"/>
      <protection locked="0"/>
    </xf>
    <xf numFmtId="164" fontId="3" fillId="0" borderId="57" xfId="0" applyNumberFormat="1" applyFont="1" applyBorder="1" applyAlignment="1" applyProtection="1">
      <alignment horizontal="center" vertical="center"/>
      <protection locked="0"/>
    </xf>
    <xf numFmtId="164" fontId="3" fillId="0" borderId="46" xfId="0" applyNumberFormat="1" applyFont="1" applyBorder="1" applyAlignment="1" applyProtection="1">
      <alignment horizontal="center" vertical="center"/>
      <protection locked="0"/>
    </xf>
    <xf numFmtId="164" fontId="3" fillId="0" borderId="23" xfId="0" applyNumberFormat="1" applyFont="1" applyBorder="1" applyAlignment="1" applyProtection="1">
      <alignment horizontal="center" vertical="center"/>
      <protection locked="0"/>
    </xf>
    <xf numFmtId="164" fontId="3" fillId="0" borderId="53" xfId="0" applyNumberFormat="1" applyFont="1" applyBorder="1" applyAlignment="1" applyProtection="1">
      <alignment horizontal="center" vertical="center"/>
      <protection locked="0"/>
    </xf>
    <xf numFmtId="164" fontId="3" fillId="0" borderId="54" xfId="0" applyNumberFormat="1" applyFont="1" applyBorder="1" applyAlignment="1" applyProtection="1">
      <alignment horizontal="center" vertical="center"/>
      <protection locked="0"/>
    </xf>
    <xf numFmtId="0" fontId="3" fillId="3" borderId="56" xfId="0" applyFont="1" applyFill="1" applyBorder="1" applyAlignment="1" applyProtection="1">
      <alignment horizontal="center" vertical="center"/>
    </xf>
    <xf numFmtId="0" fontId="3" fillId="3" borderId="55"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4" fillId="3" borderId="25" xfId="0" applyFont="1" applyFill="1" applyBorder="1" applyAlignment="1" applyProtection="1">
      <alignment horizontal="left" vertical="center" indent="1"/>
    </xf>
    <xf numFmtId="0" fontId="4" fillId="3" borderId="55" xfId="0" applyFont="1" applyFill="1" applyBorder="1" applyAlignment="1" applyProtection="1">
      <alignment horizontal="left" vertical="center" indent="1"/>
    </xf>
    <xf numFmtId="0" fontId="4" fillId="3" borderId="4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indent="1"/>
    </xf>
    <xf numFmtId="0" fontId="3" fillId="0" borderId="18" xfId="0" applyFont="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4" fillId="3" borderId="24" xfId="0" applyFont="1" applyFill="1" applyBorder="1" applyAlignment="1" applyProtection="1">
      <alignment horizontal="center" vertical="center"/>
    </xf>
    <xf numFmtId="0" fontId="4" fillId="3" borderId="59"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cellXfs>
  <cellStyles count="5">
    <cellStyle name="Hiperligação" xfId="1" builtinId="8"/>
    <cellStyle name="Normal" xfId="0" builtinId="0"/>
    <cellStyle name="Normal 2" xfId="3" xr:uid="{00000000-0005-0000-0000-000002000000}"/>
    <cellStyle name="Normal 3" xfId="4" xr:uid="{00000000-0005-0000-0000-000003000000}"/>
    <cellStyle name="Percentagem"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133350</xdr:rowOff>
    </xdr:from>
    <xdr:to>
      <xdr:col>2</xdr:col>
      <xdr:colOff>523875</xdr:colOff>
      <xdr:row>4</xdr:row>
      <xdr:rowOff>272217</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81025"/>
          <a:ext cx="571500" cy="5865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25">
    <tabColor theme="3" tint="0.39997558519241921"/>
    <pageSetUpPr autoPageBreaks="0"/>
  </sheetPr>
  <dimension ref="B1:O34"/>
  <sheetViews>
    <sheetView showGridLines="0" showRowColHeaders="0" zoomScaleNormal="100" workbookViewId="0">
      <selection activeCell="H15" sqref="H15"/>
    </sheetView>
  </sheetViews>
  <sheetFormatPr defaultColWidth="9.140625" defaultRowHeight="12.75" x14ac:dyDescent="0.2"/>
  <cols>
    <col min="1" max="2" width="4.28515625" style="18" customWidth="1"/>
    <col min="3" max="3" width="9.140625" style="18"/>
    <col min="4" max="4" width="10.7109375" style="18" customWidth="1"/>
    <col min="5" max="5" width="9.140625" style="18"/>
    <col min="6" max="6" width="10.42578125" style="18" bestFit="1" customWidth="1"/>
    <col min="7" max="7" width="12.140625" style="18" bestFit="1" customWidth="1"/>
    <col min="8" max="14" width="9.140625" style="18"/>
    <col min="15" max="15" width="4.28515625" style="18" customWidth="1"/>
    <col min="16" max="16" width="4.5703125" style="18" customWidth="1"/>
    <col min="17" max="16384" width="9.140625" style="18"/>
  </cols>
  <sheetData>
    <row r="1" spans="2:15" ht="22.5" customHeight="1" thickBot="1" x14ac:dyDescent="0.25"/>
    <row r="2" spans="2:15" ht="12.75" customHeight="1" x14ac:dyDescent="0.2">
      <c r="B2" s="19"/>
      <c r="C2" s="20"/>
      <c r="D2" s="20"/>
      <c r="E2" s="20"/>
      <c r="F2" s="20"/>
      <c r="G2" s="20"/>
      <c r="H2" s="20"/>
      <c r="I2" s="20"/>
      <c r="J2" s="20"/>
      <c r="K2" s="20"/>
      <c r="L2" s="20"/>
      <c r="M2" s="20"/>
      <c r="N2" s="20"/>
      <c r="O2" s="21"/>
    </row>
    <row r="3" spans="2:15" x14ac:dyDescent="0.2">
      <c r="B3" s="22"/>
      <c r="C3" s="14"/>
      <c r="D3" s="14"/>
      <c r="E3" s="14"/>
      <c r="F3" s="14"/>
      <c r="G3" s="14"/>
      <c r="H3" s="14"/>
      <c r="I3" s="14"/>
      <c r="J3" s="14"/>
      <c r="K3" s="14"/>
      <c r="L3" s="14"/>
      <c r="M3" s="14"/>
      <c r="N3" s="14"/>
      <c r="O3" s="23"/>
    </row>
    <row r="4" spans="2:15" ht="22.5" x14ac:dyDescent="0.3">
      <c r="B4" s="242" t="s">
        <v>555</v>
      </c>
      <c r="C4" s="243"/>
      <c r="D4" s="243"/>
      <c r="E4" s="243"/>
      <c r="F4" s="243"/>
      <c r="G4" s="243"/>
      <c r="H4" s="243"/>
      <c r="I4" s="243"/>
      <c r="J4" s="243"/>
      <c r="K4" s="243"/>
      <c r="L4" s="243"/>
      <c r="M4" s="243"/>
      <c r="N4" s="243"/>
      <c r="O4" s="244"/>
    </row>
    <row r="5" spans="2:15" ht="27" customHeight="1" x14ac:dyDescent="0.25">
      <c r="B5" s="245" t="s">
        <v>556</v>
      </c>
      <c r="C5" s="246"/>
      <c r="D5" s="246"/>
      <c r="E5" s="246"/>
      <c r="F5" s="246"/>
      <c r="G5" s="246"/>
      <c r="H5" s="246"/>
      <c r="I5" s="246"/>
      <c r="J5" s="246"/>
      <c r="K5" s="246"/>
      <c r="L5" s="246"/>
      <c r="M5" s="246"/>
      <c r="N5" s="246"/>
      <c r="O5" s="247"/>
    </row>
    <row r="6" spans="2:15" ht="24.75" x14ac:dyDescent="0.3">
      <c r="B6" s="22"/>
      <c r="C6" s="15"/>
      <c r="D6" s="14"/>
      <c r="E6" s="14"/>
      <c r="F6" s="14"/>
      <c r="G6" s="14"/>
      <c r="H6" s="14"/>
      <c r="I6" s="14"/>
      <c r="J6" s="14"/>
      <c r="K6" s="14"/>
      <c r="L6" s="14"/>
      <c r="M6" s="14"/>
      <c r="N6" s="14"/>
      <c r="O6" s="23"/>
    </row>
    <row r="7" spans="2:15" ht="26.25" customHeight="1" x14ac:dyDescent="0.3">
      <c r="B7" s="242" t="s">
        <v>568</v>
      </c>
      <c r="C7" s="243"/>
      <c r="D7" s="243"/>
      <c r="E7" s="243"/>
      <c r="F7" s="243"/>
      <c r="G7" s="243"/>
      <c r="H7" s="243"/>
      <c r="I7" s="243"/>
      <c r="J7" s="243"/>
      <c r="K7" s="243"/>
      <c r="L7" s="243"/>
      <c r="M7" s="243"/>
      <c r="N7" s="243"/>
      <c r="O7" s="244"/>
    </row>
    <row r="8" spans="2:15" ht="17.25" customHeight="1" x14ac:dyDescent="0.2">
      <c r="B8" s="233" t="s">
        <v>567</v>
      </c>
      <c r="C8" s="234"/>
      <c r="D8" s="234"/>
      <c r="E8" s="234"/>
      <c r="F8" s="234"/>
      <c r="G8" s="234"/>
      <c r="H8" s="234"/>
      <c r="I8" s="234"/>
      <c r="J8" s="234"/>
      <c r="K8" s="234"/>
      <c r="L8" s="234"/>
      <c r="M8" s="234"/>
      <c r="N8" s="234"/>
      <c r="O8" s="235"/>
    </row>
    <row r="9" spans="2:15" x14ac:dyDescent="0.2">
      <c r="B9" s="233"/>
      <c r="C9" s="234"/>
      <c r="D9" s="234"/>
      <c r="E9" s="234"/>
      <c r="F9" s="234"/>
      <c r="G9" s="234"/>
      <c r="H9" s="234"/>
      <c r="I9" s="234"/>
      <c r="J9" s="234"/>
      <c r="K9" s="234"/>
      <c r="L9" s="234"/>
      <c r="M9" s="234"/>
      <c r="N9" s="234"/>
      <c r="O9" s="235"/>
    </row>
    <row r="10" spans="2:15" x14ac:dyDescent="0.2">
      <c r="B10" s="22"/>
      <c r="C10" s="14"/>
      <c r="D10" s="14"/>
      <c r="E10" s="14"/>
      <c r="F10" s="14"/>
      <c r="G10" s="14"/>
      <c r="H10" s="14"/>
      <c r="I10" s="14"/>
      <c r="J10" s="14"/>
      <c r="K10" s="14"/>
      <c r="L10" s="14"/>
      <c r="M10" s="14"/>
      <c r="N10" s="14"/>
      <c r="O10" s="23"/>
    </row>
    <row r="11" spans="2:15" x14ac:dyDescent="0.2">
      <c r="B11" s="22"/>
      <c r="C11" s="14"/>
      <c r="D11" s="14"/>
      <c r="E11" s="14"/>
      <c r="F11" s="14"/>
      <c r="G11" s="14"/>
      <c r="H11" s="14"/>
      <c r="I11" s="14"/>
      <c r="J11" s="14"/>
      <c r="K11" s="14"/>
      <c r="L11" s="14"/>
      <c r="M11" s="14"/>
      <c r="N11" s="14"/>
      <c r="O11" s="23"/>
    </row>
    <row r="12" spans="2:15" x14ac:dyDescent="0.2">
      <c r="B12" s="22"/>
      <c r="C12" s="14"/>
      <c r="D12" s="14"/>
      <c r="E12" s="14"/>
      <c r="F12" s="14"/>
      <c r="G12" s="14"/>
      <c r="H12" s="14"/>
      <c r="I12" s="14"/>
      <c r="J12" s="14"/>
      <c r="K12" s="14"/>
      <c r="L12" s="14"/>
      <c r="M12" s="14"/>
      <c r="N12" s="14"/>
      <c r="O12" s="23"/>
    </row>
    <row r="13" spans="2:15" x14ac:dyDescent="0.2">
      <c r="B13" s="22"/>
      <c r="C13" s="14"/>
      <c r="D13" s="14"/>
      <c r="E13" s="14"/>
      <c r="F13" s="14"/>
      <c r="G13" s="14"/>
      <c r="H13" s="14"/>
      <c r="I13" s="14"/>
      <c r="J13" s="14"/>
      <c r="K13" s="14"/>
      <c r="L13" s="14"/>
      <c r="M13" s="14"/>
      <c r="N13" s="14"/>
      <c r="O13" s="23"/>
    </row>
    <row r="14" spans="2:15" x14ac:dyDescent="0.2">
      <c r="B14" s="22"/>
      <c r="C14" s="14"/>
      <c r="D14" s="14"/>
      <c r="E14" s="14"/>
      <c r="F14" s="14"/>
      <c r="G14" s="14"/>
      <c r="H14" s="14"/>
      <c r="I14" s="14"/>
      <c r="J14" s="14"/>
      <c r="K14" s="14"/>
      <c r="L14" s="14"/>
      <c r="M14" s="14"/>
      <c r="N14" s="14"/>
      <c r="O14" s="23"/>
    </row>
    <row r="15" spans="2:15" x14ac:dyDescent="0.2">
      <c r="B15" s="22"/>
      <c r="C15" s="180" t="s">
        <v>465</v>
      </c>
      <c r="D15" s="14"/>
      <c r="E15" s="14"/>
      <c r="F15" s="14"/>
      <c r="G15" s="14"/>
      <c r="H15" s="14"/>
      <c r="I15" s="14"/>
      <c r="J15" s="14"/>
      <c r="K15" s="14"/>
      <c r="L15" s="14"/>
      <c r="M15" s="14"/>
      <c r="N15" s="14"/>
      <c r="O15" s="23"/>
    </row>
    <row r="16" spans="2:15" ht="13.5" thickBot="1" x14ac:dyDescent="0.25">
      <c r="B16" s="22"/>
      <c r="C16" s="16"/>
      <c r="D16" s="14"/>
      <c r="E16" s="14"/>
      <c r="F16" s="14"/>
      <c r="G16" s="14"/>
      <c r="H16" s="14"/>
      <c r="I16" s="14"/>
      <c r="J16" s="14"/>
      <c r="K16" s="14"/>
      <c r="L16" s="14"/>
      <c r="M16" s="14"/>
      <c r="N16" s="14"/>
      <c r="O16" s="23"/>
    </row>
    <row r="17" spans="2:15" x14ac:dyDescent="0.2">
      <c r="B17" s="22"/>
      <c r="C17" s="220" t="s">
        <v>571</v>
      </c>
      <c r="D17" s="221"/>
      <c r="E17" s="221"/>
      <c r="F17" s="221"/>
      <c r="G17" s="221"/>
      <c r="H17" s="221"/>
      <c r="I17" s="221"/>
      <c r="J17" s="221"/>
      <c r="K17" s="221"/>
      <c r="L17" s="221"/>
      <c r="M17" s="221"/>
      <c r="N17" s="222"/>
      <c r="O17" s="23"/>
    </row>
    <row r="18" spans="2:15" ht="13.5" thickBot="1" x14ac:dyDescent="0.25">
      <c r="B18" s="22"/>
      <c r="C18" s="223"/>
      <c r="D18" s="224"/>
      <c r="E18" s="224"/>
      <c r="F18" s="224"/>
      <c r="G18" s="224"/>
      <c r="H18" s="224"/>
      <c r="I18" s="224"/>
      <c r="J18" s="224"/>
      <c r="K18" s="224"/>
      <c r="L18" s="224"/>
      <c r="M18" s="224"/>
      <c r="N18" s="225"/>
      <c r="O18" s="23"/>
    </row>
    <row r="19" spans="2:15" x14ac:dyDescent="0.2">
      <c r="B19" s="22"/>
      <c r="C19" s="14"/>
      <c r="D19" s="14"/>
      <c r="E19" s="14"/>
      <c r="F19" s="14"/>
      <c r="G19" s="14"/>
      <c r="H19" s="14"/>
      <c r="I19" s="14"/>
      <c r="J19" s="14"/>
      <c r="K19" s="14"/>
      <c r="L19" s="14"/>
      <c r="M19" s="14"/>
      <c r="N19" s="14"/>
      <c r="O19" s="23"/>
    </row>
    <row r="20" spans="2:15" ht="13.5" thickBot="1" x14ac:dyDescent="0.25">
      <c r="B20" s="22"/>
      <c r="C20" s="14"/>
      <c r="D20" s="14"/>
      <c r="E20" s="14"/>
      <c r="F20" s="14"/>
      <c r="G20" s="14"/>
      <c r="H20" s="14"/>
      <c r="I20" s="14"/>
      <c r="J20" s="17"/>
      <c r="K20" s="14"/>
      <c r="L20" s="14"/>
      <c r="M20" s="14"/>
      <c r="N20" s="14"/>
      <c r="O20" s="23"/>
    </row>
    <row r="21" spans="2:15" ht="13.5" thickBot="1" x14ac:dyDescent="0.25">
      <c r="B21" s="22"/>
      <c r="C21" s="189" t="s">
        <v>547</v>
      </c>
      <c r="D21" s="200">
        <v>2</v>
      </c>
      <c r="E21" s="189" t="s">
        <v>548</v>
      </c>
      <c r="F21" s="199">
        <v>43235</v>
      </c>
      <c r="G21" s="213" t="s">
        <v>553</v>
      </c>
      <c r="H21" s="14"/>
      <c r="I21" s="14"/>
      <c r="J21" s="14"/>
      <c r="K21" s="14"/>
      <c r="L21" s="14"/>
      <c r="M21" s="14"/>
      <c r="N21" s="14"/>
      <c r="O21" s="23"/>
    </row>
    <row r="22" spans="2:15" ht="13.5" thickBot="1" x14ac:dyDescent="0.25">
      <c r="B22" s="24"/>
      <c r="C22" s="25"/>
      <c r="D22" s="25"/>
      <c r="E22" s="25"/>
      <c r="F22" s="25"/>
      <c r="G22" s="25"/>
      <c r="H22" s="25"/>
      <c r="I22" s="25"/>
      <c r="J22" s="25"/>
      <c r="K22" s="25"/>
      <c r="L22" s="25"/>
      <c r="M22" s="25"/>
      <c r="N22" s="25"/>
      <c r="O22" s="26"/>
    </row>
    <row r="23" spans="2:15" ht="6.75" customHeight="1" thickBot="1" x14ac:dyDescent="0.25">
      <c r="C23" s="27"/>
      <c r="D23" s="27"/>
      <c r="E23" s="27"/>
      <c r="F23" s="27"/>
      <c r="G23" s="27"/>
      <c r="H23" s="27"/>
      <c r="I23" s="27"/>
      <c r="J23" s="27"/>
      <c r="K23" s="27"/>
      <c r="L23" s="27"/>
      <c r="M23" s="27"/>
      <c r="N23" s="27"/>
      <c r="O23" s="27"/>
    </row>
    <row r="24" spans="2:15" ht="17.25" customHeight="1" thickBot="1" x14ac:dyDescent="0.25">
      <c r="B24" s="228" t="s">
        <v>474</v>
      </c>
      <c r="C24" s="229"/>
      <c r="D24" s="229"/>
      <c r="E24" s="229"/>
      <c r="F24" s="229"/>
      <c r="G24" s="229"/>
      <c r="H24" s="226" t="s">
        <v>572</v>
      </c>
      <c r="I24" s="226"/>
      <c r="J24" s="226"/>
      <c r="K24" s="226"/>
      <c r="L24" s="226"/>
      <c r="M24" s="226"/>
      <c r="N24" s="226"/>
      <c r="O24" s="227"/>
    </row>
    <row r="25" spans="2:15" ht="6.75" customHeight="1" thickBot="1" x14ac:dyDescent="0.25">
      <c r="B25" s="29"/>
      <c r="D25" s="27"/>
      <c r="E25" s="27"/>
      <c r="F25" s="27"/>
      <c r="G25" s="27"/>
      <c r="H25" s="27"/>
      <c r="I25" s="27"/>
      <c r="J25" s="27"/>
      <c r="K25" s="27"/>
      <c r="L25" s="27"/>
      <c r="M25" s="27"/>
      <c r="N25" s="27"/>
      <c r="O25" s="27"/>
    </row>
    <row r="26" spans="2:15" ht="17.25" customHeight="1" thickBot="1" x14ac:dyDescent="0.25">
      <c r="B26" s="228" t="s">
        <v>528</v>
      </c>
      <c r="C26" s="229"/>
      <c r="D26" s="229"/>
      <c r="E26" s="229"/>
      <c r="F26" s="226">
        <v>291945614</v>
      </c>
      <c r="G26" s="227"/>
      <c r="I26" s="228" t="s">
        <v>529</v>
      </c>
      <c r="J26" s="229"/>
      <c r="K26" s="229"/>
      <c r="L26" s="229"/>
      <c r="M26" s="230" t="s">
        <v>573</v>
      </c>
      <c r="N26" s="231"/>
      <c r="O26" s="232"/>
    </row>
    <row r="27" spans="2:15" ht="6.75" customHeight="1" thickBot="1" x14ac:dyDescent="0.25">
      <c r="B27" s="29"/>
      <c r="D27" s="27"/>
      <c r="E27" s="27"/>
      <c r="F27" s="27"/>
      <c r="G27" s="27"/>
      <c r="H27" s="27"/>
      <c r="I27" s="27"/>
      <c r="J27" s="27"/>
      <c r="K27" s="27"/>
      <c r="L27" s="27"/>
      <c r="M27" s="27"/>
      <c r="N27" s="27"/>
      <c r="O27" s="27"/>
    </row>
    <row r="28" spans="2:15" ht="11.25" customHeight="1" x14ac:dyDescent="0.2">
      <c r="B28" s="236" t="s">
        <v>566</v>
      </c>
      <c r="C28" s="237"/>
      <c r="D28" s="238"/>
      <c r="I28" s="27"/>
      <c r="J28" s="27"/>
      <c r="K28" s="27"/>
      <c r="L28" s="27"/>
      <c r="M28" s="27"/>
      <c r="N28" s="27"/>
      <c r="O28" s="27"/>
    </row>
    <row r="29" spans="2:15" ht="6.75" customHeight="1" thickBot="1" x14ac:dyDescent="0.25">
      <c r="B29" s="239"/>
      <c r="C29" s="240"/>
      <c r="D29" s="241"/>
      <c r="E29" s="27"/>
      <c r="F29" s="27"/>
      <c r="G29" s="27"/>
      <c r="H29" s="27"/>
      <c r="I29" s="27"/>
      <c r="J29" s="27"/>
      <c r="K29" s="27"/>
      <c r="L29" s="27"/>
      <c r="M29" s="27"/>
      <c r="N29" s="27"/>
      <c r="O29" s="27"/>
    </row>
    <row r="30" spans="2:15" x14ac:dyDescent="0.2">
      <c r="C30" s="27"/>
      <c r="D30" s="27"/>
      <c r="E30" s="27"/>
      <c r="H30" s="27"/>
      <c r="I30" s="27"/>
      <c r="J30" s="27"/>
      <c r="K30" s="27"/>
      <c r="L30" s="27"/>
      <c r="M30" s="27"/>
      <c r="N30" s="27"/>
      <c r="O30" s="27"/>
    </row>
    <row r="31" spans="2:15" x14ac:dyDescent="0.2">
      <c r="B31" s="214" t="s">
        <v>554</v>
      </c>
    </row>
    <row r="32" spans="2:15" ht="12.75" customHeight="1" x14ac:dyDescent="0.2">
      <c r="B32" s="219" t="s">
        <v>565</v>
      </c>
      <c r="C32" s="219"/>
      <c r="D32" s="219"/>
      <c r="E32" s="219"/>
      <c r="F32" s="219"/>
      <c r="G32" s="219"/>
      <c r="H32" s="219"/>
      <c r="I32" s="219"/>
      <c r="J32" s="219"/>
      <c r="K32" s="219"/>
      <c r="L32" s="219"/>
      <c r="M32" s="219"/>
      <c r="N32" s="219"/>
      <c r="O32" s="219"/>
    </row>
    <row r="33" spans="2:15" x14ac:dyDescent="0.2">
      <c r="B33" s="219"/>
      <c r="C33" s="219"/>
      <c r="D33" s="219"/>
      <c r="E33" s="219"/>
      <c r="F33" s="219"/>
      <c r="G33" s="219"/>
      <c r="H33" s="219"/>
      <c r="I33" s="219"/>
      <c r="J33" s="219"/>
      <c r="K33" s="219"/>
      <c r="L33" s="219"/>
      <c r="M33" s="219"/>
      <c r="N33" s="219"/>
      <c r="O33" s="219"/>
    </row>
    <row r="34" spans="2:15" ht="177.75" customHeight="1" x14ac:dyDescent="0.2">
      <c r="B34" s="219"/>
      <c r="C34" s="219"/>
      <c r="D34" s="219"/>
      <c r="E34" s="219"/>
      <c r="F34" s="219"/>
      <c r="G34" s="219"/>
      <c r="H34" s="219"/>
      <c r="I34" s="219"/>
      <c r="J34" s="219"/>
      <c r="K34" s="219"/>
      <c r="L34" s="219"/>
      <c r="M34" s="219"/>
      <c r="N34" s="219"/>
      <c r="O34" s="219"/>
    </row>
  </sheetData>
  <sheetProtection algorithmName="SHA-512" hashValue="Nz4JmsVLfZqrhxsfGEo6rM93CkD6u49hMubB4cLmpu6XLIGwU7iQOfm8jcMY40hEvOGO2gDs6yuFK3w25Cjk8w==" saltValue="6Zf1tbnHIalr2a0C8PLYhg==" spinCount="100000" sheet="1" objects="1" scenarios="1"/>
  <mergeCells count="14">
    <mergeCell ref="B9:O9"/>
    <mergeCell ref="B28:D29"/>
    <mergeCell ref="B7:O7"/>
    <mergeCell ref="B8:O8"/>
    <mergeCell ref="B4:O4"/>
    <mergeCell ref="B5:O5"/>
    <mergeCell ref="B32:O34"/>
    <mergeCell ref="C17:N18"/>
    <mergeCell ref="F26:G26"/>
    <mergeCell ref="H24:O24"/>
    <mergeCell ref="I26:L26"/>
    <mergeCell ref="B26:E26"/>
    <mergeCell ref="B24:G24"/>
    <mergeCell ref="M26:O26"/>
  </mergeCells>
  <phoneticPr fontId="18" type="noConversion"/>
  <printOptions horizontalCentered="1"/>
  <pageMargins left="0.75" right="0.75" top="0.98425196850393704" bottom="0.98425196850393704" header="0" footer="0"/>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9">
    <tabColor theme="3" tint="-0.499984740745262"/>
    <pageSetUpPr autoPageBreaks="0"/>
  </sheetPr>
  <dimension ref="A1:AB20"/>
  <sheetViews>
    <sheetView showGridLines="0" showRowColHeaders="0" zoomScaleNormal="100" workbookViewId="0">
      <selection activeCell="K4" sqref="K4"/>
    </sheetView>
  </sheetViews>
  <sheetFormatPr defaultColWidth="9.140625"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3" customFormat="1" ht="17.25" customHeight="1" x14ac:dyDescent="0.2">
      <c r="A1" s="196" t="str">
        <f>IF(Identificação!C17="","",Identificação!C17)</f>
        <v>ESCOLA BÁSICA DOS 2º E 3º CICLOS DO ESTREITO DE CÂMARA DE LOBOS</v>
      </c>
    </row>
    <row r="2" spans="1:28" s="193" customFormat="1" ht="17.25" customHeight="1" thickBot="1" x14ac:dyDescent="0.25">
      <c r="A2" s="192" t="e">
        <f>IF(#REF!="Preenchido","","Mensagem: " &amp;#REF!&amp; "! " &amp;#REF!)</f>
        <v>#REF!</v>
      </c>
      <c r="B2" s="192"/>
      <c r="C2" s="192"/>
      <c r="D2" s="192"/>
      <c r="E2" s="192"/>
      <c r="F2" s="192"/>
      <c r="G2" s="12"/>
      <c r="H2" s="12"/>
      <c r="I2" s="12"/>
      <c r="J2" s="12"/>
      <c r="K2" s="12"/>
      <c r="M2" s="12"/>
      <c r="P2" s="194"/>
      <c r="Q2" s="195"/>
    </row>
    <row r="3" spans="1:28" ht="87" customHeight="1" x14ac:dyDescent="0.15">
      <c r="A3" s="55" t="s">
        <v>112</v>
      </c>
      <c r="B3" s="110" t="s">
        <v>416</v>
      </c>
      <c r="C3" s="56" t="s">
        <v>19</v>
      </c>
      <c r="D3" s="2" t="s">
        <v>403</v>
      </c>
      <c r="E3" s="56" t="s">
        <v>404</v>
      </c>
      <c r="F3" s="56" t="s">
        <v>405</v>
      </c>
      <c r="G3" s="56" t="s">
        <v>406</v>
      </c>
      <c r="H3" s="56" t="s">
        <v>351</v>
      </c>
      <c r="I3" s="56" t="s">
        <v>413</v>
      </c>
      <c r="J3" s="56" t="s">
        <v>414</v>
      </c>
      <c r="K3" s="56" t="s">
        <v>412</v>
      </c>
      <c r="L3" s="56" t="s">
        <v>31</v>
      </c>
      <c r="M3" s="57" t="s">
        <v>20</v>
      </c>
    </row>
    <row r="4" spans="1:28" ht="22.5" customHeight="1" x14ac:dyDescent="0.15">
      <c r="A4" s="33" t="s">
        <v>360</v>
      </c>
      <c r="B4" s="34" t="s">
        <v>116</v>
      </c>
      <c r="C4" s="1">
        <v>0</v>
      </c>
      <c r="D4" s="1">
        <v>0</v>
      </c>
      <c r="E4" s="1">
        <v>0</v>
      </c>
      <c r="F4" s="1">
        <v>0</v>
      </c>
      <c r="G4" s="1">
        <v>0</v>
      </c>
      <c r="H4" s="1">
        <v>0</v>
      </c>
      <c r="I4" s="31">
        <v>0</v>
      </c>
      <c r="J4" s="31">
        <v>0</v>
      </c>
      <c r="K4" s="1">
        <v>13</v>
      </c>
      <c r="L4" s="1">
        <v>0</v>
      </c>
      <c r="M4" s="32">
        <f t="shared" ref="M4:M12" si="0">SUM(C4:L4)</f>
        <v>13</v>
      </c>
      <c r="N4" s="37">
        <f>IF(OR(K4="",L4=""),1,0)</f>
        <v>0</v>
      </c>
      <c r="O4" s="37">
        <f>SUM(N4,N5,N6,N7,N8,N9,N10,N11)</f>
        <v>0</v>
      </c>
    </row>
    <row r="5" spans="1:28" ht="22.5" customHeight="1" x14ac:dyDescent="0.15">
      <c r="A5" s="33" t="s">
        <v>398</v>
      </c>
      <c r="B5" s="34" t="s">
        <v>97</v>
      </c>
      <c r="C5" s="1">
        <v>0</v>
      </c>
      <c r="D5" s="1">
        <v>0</v>
      </c>
      <c r="E5" s="1">
        <v>0</v>
      </c>
      <c r="F5" s="1">
        <v>0</v>
      </c>
      <c r="G5" s="1">
        <v>0</v>
      </c>
      <c r="H5" s="1">
        <v>0</v>
      </c>
      <c r="I5" s="31">
        <v>0</v>
      </c>
      <c r="J5" s="31">
        <v>0</v>
      </c>
      <c r="K5" s="1">
        <v>0</v>
      </c>
      <c r="L5" s="1">
        <v>0</v>
      </c>
      <c r="M5" s="32">
        <f t="shared" si="0"/>
        <v>0</v>
      </c>
      <c r="N5" s="37">
        <f t="shared" ref="N5:N11" si="1">IF(OR(K5="",L5=""),1,0)</f>
        <v>0</v>
      </c>
      <c r="O5" s="37"/>
    </row>
    <row r="6" spans="1:28" ht="22.5" customHeight="1" x14ac:dyDescent="0.15">
      <c r="A6" s="33" t="s">
        <v>399</v>
      </c>
      <c r="B6" s="34" t="s">
        <v>400</v>
      </c>
      <c r="C6" s="1">
        <v>0</v>
      </c>
      <c r="D6" s="1">
        <v>0</v>
      </c>
      <c r="E6" s="1">
        <v>0</v>
      </c>
      <c r="F6" s="1">
        <v>0</v>
      </c>
      <c r="G6" s="1">
        <v>0</v>
      </c>
      <c r="H6" s="1">
        <v>0</v>
      </c>
      <c r="I6" s="31">
        <v>0</v>
      </c>
      <c r="J6" s="31">
        <v>0</v>
      </c>
      <c r="K6" s="1">
        <v>0</v>
      </c>
      <c r="L6" s="1">
        <v>0</v>
      </c>
      <c r="M6" s="32">
        <f t="shared" si="0"/>
        <v>0</v>
      </c>
      <c r="N6" s="37">
        <f t="shared" si="1"/>
        <v>0</v>
      </c>
      <c r="O6" s="59"/>
    </row>
    <row r="7" spans="1:28" ht="22.5" customHeight="1" x14ac:dyDescent="0.15">
      <c r="A7" s="33" t="s">
        <v>401</v>
      </c>
      <c r="B7" s="34" t="s">
        <v>402</v>
      </c>
      <c r="C7" s="1">
        <v>0</v>
      </c>
      <c r="D7" s="1">
        <v>0</v>
      </c>
      <c r="E7" s="1">
        <v>0</v>
      </c>
      <c r="F7" s="1">
        <v>0</v>
      </c>
      <c r="G7" s="1">
        <v>0</v>
      </c>
      <c r="H7" s="1">
        <v>0</v>
      </c>
      <c r="I7" s="31">
        <v>0</v>
      </c>
      <c r="J7" s="31">
        <v>0</v>
      </c>
      <c r="K7" s="1">
        <v>0</v>
      </c>
      <c r="L7" s="1">
        <v>0</v>
      </c>
      <c r="M7" s="32">
        <f t="shared" si="0"/>
        <v>0</v>
      </c>
      <c r="N7" s="37">
        <f t="shared" si="1"/>
        <v>0</v>
      </c>
      <c r="O7" s="59"/>
    </row>
    <row r="8" spans="1:28" ht="22.5" customHeight="1" x14ac:dyDescent="0.15">
      <c r="A8" s="33" t="s">
        <v>361</v>
      </c>
      <c r="B8" s="34" t="s">
        <v>343</v>
      </c>
      <c r="C8" s="1">
        <v>0</v>
      </c>
      <c r="D8" s="1">
        <v>0</v>
      </c>
      <c r="E8" s="1">
        <v>0</v>
      </c>
      <c r="F8" s="1">
        <v>0</v>
      </c>
      <c r="G8" s="1">
        <v>0</v>
      </c>
      <c r="H8" s="1">
        <v>0</v>
      </c>
      <c r="I8" s="31">
        <v>0</v>
      </c>
      <c r="J8" s="31">
        <v>0</v>
      </c>
      <c r="K8" s="1">
        <v>0</v>
      </c>
      <c r="L8" s="1">
        <v>0</v>
      </c>
      <c r="M8" s="32">
        <f t="shared" si="0"/>
        <v>0</v>
      </c>
      <c r="N8" s="37">
        <f t="shared" si="1"/>
        <v>0</v>
      </c>
      <c r="O8" s="38"/>
    </row>
    <row r="9" spans="1:28" ht="22.5" customHeight="1" x14ac:dyDescent="0.15">
      <c r="A9" s="33" t="s">
        <v>362</v>
      </c>
      <c r="B9" s="34" t="s">
        <v>344</v>
      </c>
      <c r="C9" s="1">
        <v>0</v>
      </c>
      <c r="D9" s="1">
        <v>0</v>
      </c>
      <c r="E9" s="1">
        <v>0</v>
      </c>
      <c r="F9" s="1">
        <v>0</v>
      </c>
      <c r="G9" s="1">
        <v>0</v>
      </c>
      <c r="H9" s="1">
        <v>0</v>
      </c>
      <c r="I9" s="31">
        <v>0</v>
      </c>
      <c r="J9" s="31">
        <v>0</v>
      </c>
      <c r="K9" s="1">
        <v>0</v>
      </c>
      <c r="L9" s="1">
        <v>0</v>
      </c>
      <c r="M9" s="32">
        <f t="shared" si="0"/>
        <v>0</v>
      </c>
      <c r="N9" s="37">
        <f t="shared" si="1"/>
        <v>0</v>
      </c>
      <c r="O9" s="38"/>
    </row>
    <row r="10" spans="1:28" ht="22.5" customHeight="1" x14ac:dyDescent="0.15">
      <c r="A10" s="33" t="s">
        <v>113</v>
      </c>
      <c r="B10" s="34" t="s">
        <v>345</v>
      </c>
      <c r="C10" s="1">
        <v>0</v>
      </c>
      <c r="D10" s="1">
        <v>0</v>
      </c>
      <c r="E10" s="1">
        <v>0</v>
      </c>
      <c r="F10" s="1">
        <v>0</v>
      </c>
      <c r="G10" s="1">
        <v>0</v>
      </c>
      <c r="H10" s="1">
        <v>0</v>
      </c>
      <c r="I10" s="31">
        <v>0</v>
      </c>
      <c r="J10" s="31">
        <v>0</v>
      </c>
      <c r="K10" s="1">
        <v>0</v>
      </c>
      <c r="L10" s="1">
        <v>0</v>
      </c>
      <c r="M10" s="32">
        <f t="shared" si="0"/>
        <v>0</v>
      </c>
      <c r="N10" s="37">
        <f t="shared" si="1"/>
        <v>0</v>
      </c>
      <c r="O10" s="38"/>
    </row>
    <row r="11" spans="1:28" ht="22.5" customHeight="1" x14ac:dyDescent="0.15">
      <c r="A11" s="33" t="s">
        <v>114</v>
      </c>
      <c r="B11" s="34" t="s">
        <v>31</v>
      </c>
      <c r="C11" s="1">
        <v>0</v>
      </c>
      <c r="D11" s="1">
        <v>0</v>
      </c>
      <c r="E11" s="1">
        <v>0</v>
      </c>
      <c r="F11" s="1">
        <v>0</v>
      </c>
      <c r="G11" s="1">
        <v>0</v>
      </c>
      <c r="H11" s="1">
        <v>0</v>
      </c>
      <c r="I11" s="31">
        <v>0</v>
      </c>
      <c r="J11" s="31">
        <v>0</v>
      </c>
      <c r="K11" s="1">
        <v>0</v>
      </c>
      <c r="L11" s="1">
        <v>0</v>
      </c>
      <c r="M11" s="32">
        <f t="shared" si="0"/>
        <v>0</v>
      </c>
      <c r="N11" s="37">
        <f t="shared" si="1"/>
        <v>0</v>
      </c>
      <c r="O11" s="38"/>
    </row>
    <row r="12" spans="1:28" ht="22.5" customHeight="1" thickBot="1" x14ac:dyDescent="0.2">
      <c r="A12" s="111" t="s">
        <v>417</v>
      </c>
      <c r="B12" s="97" t="s">
        <v>20</v>
      </c>
      <c r="C12" s="7">
        <f t="shared" ref="C12:L12" si="2">SUM(C4:C11)</f>
        <v>0</v>
      </c>
      <c r="D12" s="7">
        <f t="shared" si="2"/>
        <v>0</v>
      </c>
      <c r="E12" s="7">
        <f t="shared" si="2"/>
        <v>0</v>
      </c>
      <c r="F12" s="7">
        <f t="shared" si="2"/>
        <v>0</v>
      </c>
      <c r="G12" s="7">
        <f t="shared" si="2"/>
        <v>0</v>
      </c>
      <c r="H12" s="7">
        <f t="shared" si="2"/>
        <v>0</v>
      </c>
      <c r="I12" s="7">
        <f t="shared" si="2"/>
        <v>0</v>
      </c>
      <c r="J12" s="7">
        <f t="shared" si="2"/>
        <v>0</v>
      </c>
      <c r="K12" s="7">
        <f t="shared" si="2"/>
        <v>13</v>
      </c>
      <c r="L12" s="7">
        <f t="shared" si="2"/>
        <v>0</v>
      </c>
      <c r="M12" s="8">
        <f t="shared" si="0"/>
        <v>13</v>
      </c>
    </row>
    <row r="13" spans="1:28" x14ac:dyDescent="0.15">
      <c r="C13" s="63" t="str">
        <f>IF(SUM(C4:C11)&lt;&gt;Saídas!D9+Saídas!D12,"ERRO","OK")</f>
        <v>OK</v>
      </c>
      <c r="D13" s="63" t="str">
        <f>IF(SUM(D4:D11)&lt;&gt;Saídas!E9+Saídas!E12,"ERRO","OK")</f>
        <v>OK</v>
      </c>
      <c r="E13" s="63" t="str">
        <f>IF(SUM(E4:E11)&lt;&gt;Saídas!F9+Saídas!F12,"ERRO","OK")</f>
        <v>OK</v>
      </c>
      <c r="F13" s="63" t="str">
        <f>IF(SUM(F4:F11)&lt;&gt;Saídas!G9+Saídas!G12,"ERRO","OK")</f>
        <v>OK</v>
      </c>
      <c r="G13" s="63" t="str">
        <f>IF(SUM(G4:G11)&lt;&gt;Saídas!H9+Saídas!H12,"ERRO","OK")</f>
        <v>OK</v>
      </c>
      <c r="H13" s="63" t="str">
        <f>IF(SUM(H4:H11)&lt;&gt;Saídas!I9+Saídas!I12,"ERRO","OK")</f>
        <v>OK</v>
      </c>
      <c r="I13" s="63" t="str">
        <f>IF(SUM(I4:I11)&lt;&gt;Saídas!J9+Saídas!J12,"ERRO","OK")</f>
        <v>OK</v>
      </c>
      <c r="J13" s="63" t="str">
        <f>IF(SUM(J4:J11)&lt;&gt;Saídas!K9+Saídas!K12,"ERRO","OK")</f>
        <v>OK</v>
      </c>
      <c r="K13" s="63" t="str">
        <f>IF(SUM(K4:K11)&lt;&gt;Saídas!L9+Saídas!L12,"ERRO","OK")</f>
        <v>OK</v>
      </c>
      <c r="L13" s="63" t="str">
        <f>IF(SUM(L4:L11)&lt;&gt;Saídas!M9+Saídas!M12,"ERRO","OK")</f>
        <v>OK</v>
      </c>
    </row>
    <row r="14" spans="1:28" ht="13.5" customHeight="1" thickBot="1" x14ac:dyDescent="0.2">
      <c r="A14" s="42" t="s">
        <v>13</v>
      </c>
      <c r="B14" s="42"/>
      <c r="C14" s="114"/>
      <c r="D14" s="114"/>
      <c r="E14" s="114"/>
      <c r="F14" s="114"/>
      <c r="G14" s="114"/>
      <c r="H14" s="114"/>
      <c r="I14" s="114"/>
      <c r="J14" s="114"/>
      <c r="K14" s="114"/>
      <c r="L14" s="114"/>
      <c r="M14" s="43"/>
      <c r="N14" s="47"/>
      <c r="O14" s="38"/>
      <c r="P14" s="59"/>
      <c r="Q14" s="38"/>
    </row>
    <row r="15" spans="1:28" ht="13.5" customHeight="1" thickBot="1" x14ac:dyDescent="0.2">
      <c r="A15" s="286"/>
      <c r="B15" s="287"/>
      <c r="C15" s="287"/>
      <c r="D15" s="287"/>
      <c r="E15" s="287"/>
      <c r="F15" s="287"/>
      <c r="G15" s="287"/>
      <c r="H15" s="287"/>
      <c r="I15" s="287"/>
      <c r="J15" s="287"/>
      <c r="K15" s="287"/>
      <c r="L15" s="287"/>
      <c r="M15" s="288"/>
      <c r="N15" s="63" t="str">
        <f>IF(AND(M11&lt;&gt;0,A15=""),"ERRO","OK")</f>
        <v>OK</v>
      </c>
      <c r="P15" s="59"/>
      <c r="Q15" s="38"/>
    </row>
    <row r="16" spans="1:28" s="45" customFormat="1" ht="13.5" customHeight="1" x14ac:dyDescent="0.15">
      <c r="A16" s="42" t="s">
        <v>407</v>
      </c>
      <c r="B16" s="43"/>
      <c r="C16" s="44"/>
      <c r="G16" s="46"/>
      <c r="H16" s="46"/>
      <c r="I16" s="46"/>
      <c r="J16" s="46"/>
      <c r="K16" s="46"/>
      <c r="N16" s="167"/>
      <c r="P16" s="48"/>
      <c r="Q16" s="48"/>
      <c r="R16" s="48"/>
      <c r="S16" s="48"/>
      <c r="T16" s="48"/>
      <c r="U16" s="48"/>
      <c r="V16" s="48"/>
      <c r="W16" s="48"/>
      <c r="X16" s="48"/>
      <c r="Y16" s="48"/>
      <c r="Z16" s="49"/>
      <c r="AA16" s="49"/>
      <c r="AB16" s="49"/>
    </row>
    <row r="17" spans="1:28" s="45" customFormat="1" ht="19.5" customHeight="1" x14ac:dyDescent="0.15">
      <c r="A17" s="285" t="s">
        <v>562</v>
      </c>
      <c r="B17" s="285"/>
      <c r="C17" s="285"/>
      <c r="D17" s="285"/>
      <c r="E17" s="285"/>
      <c r="F17" s="285"/>
      <c r="G17" s="285"/>
      <c r="H17" s="285"/>
      <c r="I17" s="285"/>
      <c r="J17" s="285"/>
      <c r="K17" s="285"/>
      <c r="L17" s="285"/>
      <c r="M17" s="285"/>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71"/>
      <c r="B20" s="272"/>
      <c r="C20" s="272"/>
      <c r="D20" s="272"/>
      <c r="E20" s="272"/>
      <c r="F20" s="272"/>
      <c r="G20" s="272"/>
      <c r="H20" s="272"/>
      <c r="I20" s="272"/>
      <c r="J20" s="272"/>
      <c r="K20" s="272"/>
      <c r="L20" s="272"/>
      <c r="M20" s="273"/>
      <c r="N20" s="54"/>
      <c r="O20" s="53"/>
      <c r="P20" s="53"/>
      <c r="Q20" s="53"/>
    </row>
  </sheetData>
  <sheetProtection password="CA77" sheet="1" objects="1" scenarios="1" formatCells="0"/>
  <mergeCells count="3">
    <mergeCell ref="A15:M15"/>
    <mergeCell ref="A20:M20"/>
    <mergeCell ref="A17:M17"/>
  </mergeCells>
  <phoneticPr fontId="0" type="noConversion"/>
  <hyperlinks>
    <hyperlink ref="A2" location="Validação!A1" display="Ver validação" xr:uid="{00000000-0004-0000-0C00-000000000000}"/>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0">
    <tabColor theme="3" tint="-0.499984740745262"/>
    <pageSetUpPr autoPageBreaks="0"/>
  </sheetPr>
  <dimension ref="A1:Q13"/>
  <sheetViews>
    <sheetView showGridLines="0" showRowColHeaders="0" zoomScaleNormal="100" workbookViewId="0">
      <selection activeCell="D26" sqref="D26"/>
    </sheetView>
  </sheetViews>
  <sheetFormatPr defaultColWidth="9.140625" defaultRowHeight="9" x14ac:dyDescent="0.15"/>
  <cols>
    <col min="1" max="1" width="7.7109375" style="13" customWidth="1"/>
    <col min="2" max="2" width="36.85546875" style="13" customWidth="1"/>
    <col min="3" max="4" width="22" style="13" customWidth="1"/>
    <col min="5" max="6" width="8.140625" style="13" customWidth="1"/>
    <col min="7"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2"/>
      <c r="E2" s="197"/>
      <c r="F2" s="197"/>
      <c r="G2" s="12"/>
      <c r="H2" s="12"/>
      <c r="I2" s="12"/>
      <c r="J2" s="12"/>
      <c r="K2" s="12"/>
      <c r="M2" s="12"/>
      <c r="P2" s="194"/>
      <c r="Q2" s="195"/>
    </row>
    <row r="3" spans="1:17" ht="34.5" customHeight="1" x14ac:dyDescent="0.15">
      <c r="A3" s="55" t="s">
        <v>115</v>
      </c>
      <c r="B3" s="87" t="s">
        <v>418</v>
      </c>
      <c r="C3" s="88" t="s">
        <v>354</v>
      </c>
      <c r="D3" s="89" t="s">
        <v>120</v>
      </c>
    </row>
    <row r="4" spans="1:17" ht="22.5" customHeight="1" x14ac:dyDescent="0.15">
      <c r="A4" s="33" t="s">
        <v>363</v>
      </c>
      <c r="B4" s="58" t="s">
        <v>352</v>
      </c>
      <c r="C4" s="1">
        <v>0</v>
      </c>
      <c r="D4" s="3">
        <v>0</v>
      </c>
      <c r="E4" s="37">
        <f>IF(OR(B4="",C4=""),1,0)</f>
        <v>0</v>
      </c>
      <c r="F4" s="37">
        <f>SUM(E4,E5,E6,E7)</f>
        <v>0</v>
      </c>
    </row>
    <row r="5" spans="1:17" ht="22.5" customHeight="1" x14ac:dyDescent="0.15">
      <c r="A5" s="33" t="s">
        <v>117</v>
      </c>
      <c r="B5" s="34" t="s">
        <v>346</v>
      </c>
      <c r="C5" s="1">
        <v>0</v>
      </c>
      <c r="D5" s="3">
        <v>0</v>
      </c>
      <c r="E5" s="37">
        <f>IF(OR(B5="",C5=""),1,0)</f>
        <v>0</v>
      </c>
      <c r="F5" s="37"/>
    </row>
    <row r="6" spans="1:17" ht="22.5" customHeight="1" x14ac:dyDescent="0.15">
      <c r="A6" s="33" t="s">
        <v>118</v>
      </c>
      <c r="B6" s="34" t="s">
        <v>347</v>
      </c>
      <c r="C6" s="1">
        <v>0</v>
      </c>
      <c r="D6" s="3">
        <v>0</v>
      </c>
      <c r="E6" s="37">
        <f>IF(OR(B6="",C6=""),1,0)</f>
        <v>0</v>
      </c>
      <c r="F6" s="38"/>
    </row>
    <row r="7" spans="1:17" ht="22.5" customHeight="1" thickBot="1" x14ac:dyDescent="0.2">
      <c r="A7" s="61" t="s">
        <v>372</v>
      </c>
      <c r="B7" s="79" t="s">
        <v>66</v>
      </c>
      <c r="C7" s="6">
        <v>0</v>
      </c>
      <c r="D7" s="4">
        <v>0</v>
      </c>
      <c r="E7" s="37">
        <f>IF(OR(B7="",C7=""),1,0)</f>
        <v>0</v>
      </c>
      <c r="F7" s="38"/>
    </row>
    <row r="9" spans="1:17" ht="13.5" customHeight="1" thickBot="1" x14ac:dyDescent="0.2">
      <c r="A9" s="42" t="s">
        <v>14</v>
      </c>
      <c r="B9" s="42"/>
      <c r="C9" s="114"/>
      <c r="D9" s="114"/>
      <c r="E9" s="114"/>
      <c r="F9" s="114"/>
      <c r="G9" s="114"/>
      <c r="H9" s="114"/>
      <c r="I9" s="114"/>
      <c r="J9" s="114"/>
      <c r="K9" s="114"/>
      <c r="L9" s="114"/>
      <c r="M9" s="43"/>
      <c r="N9" s="47"/>
      <c r="O9" s="38"/>
      <c r="P9" s="59"/>
      <c r="Q9" s="38"/>
    </row>
    <row r="10" spans="1:17" ht="13.5" customHeight="1" thickBot="1" x14ac:dyDescent="0.2">
      <c r="A10" s="286"/>
      <c r="B10" s="287"/>
      <c r="C10" s="287"/>
      <c r="D10" s="288"/>
      <c r="E10" s="168" t="str">
        <f>IF(AND(D7&lt;&gt;0,A10=""),"ERRO","OK")</f>
        <v>OK</v>
      </c>
      <c r="F10" s="169"/>
      <c r="G10" s="169"/>
      <c r="H10" s="169"/>
      <c r="I10" s="169"/>
      <c r="J10" s="169"/>
      <c r="K10" s="169"/>
      <c r="L10" s="169"/>
      <c r="M10" s="169"/>
      <c r="N10" s="164"/>
      <c r="P10" s="59"/>
      <c r="Q10" s="38"/>
    </row>
    <row r="11" spans="1:17" ht="13.5" customHeight="1" x14ac:dyDescent="0.15">
      <c r="A11" s="166"/>
      <c r="B11" s="166"/>
      <c r="C11" s="166"/>
      <c r="D11" s="166"/>
      <c r="E11" s="170"/>
      <c r="F11" s="170"/>
      <c r="G11" s="170"/>
      <c r="H11" s="170"/>
      <c r="I11" s="170"/>
      <c r="J11" s="170"/>
      <c r="K11" s="170"/>
      <c r="L11" s="170"/>
      <c r="M11" s="170"/>
      <c r="N11" s="164"/>
      <c r="P11" s="59"/>
      <c r="Q11" s="38"/>
    </row>
    <row r="12" spans="1:17" ht="13.5" customHeight="1" thickBot="1" x14ac:dyDescent="0.2">
      <c r="A12" s="42" t="s">
        <v>468</v>
      </c>
      <c r="B12" s="43"/>
      <c r="C12" s="44"/>
      <c r="D12" s="45"/>
      <c r="E12" s="45"/>
      <c r="F12" s="45"/>
      <c r="G12" s="45"/>
      <c r="H12" s="45"/>
      <c r="I12" s="45"/>
      <c r="J12" s="45"/>
      <c r="K12" s="45"/>
      <c r="L12" s="45"/>
      <c r="M12" s="45"/>
      <c r="N12" s="47"/>
      <c r="O12" s="53"/>
      <c r="P12" s="53"/>
      <c r="Q12" s="53"/>
    </row>
    <row r="13" spans="1:17" ht="61.5" customHeight="1" thickBot="1" x14ac:dyDescent="0.2">
      <c r="A13" s="271"/>
      <c r="B13" s="272"/>
      <c r="C13" s="272"/>
      <c r="D13" s="273"/>
      <c r="E13" s="54"/>
      <c r="F13" s="54"/>
      <c r="G13" s="54"/>
      <c r="H13" s="54"/>
      <c r="I13" s="54"/>
      <c r="J13" s="54"/>
      <c r="K13" s="54"/>
      <c r="L13" s="54"/>
      <c r="M13" s="54"/>
      <c r="N13" s="54"/>
      <c r="O13" s="53"/>
      <c r="P13" s="53"/>
      <c r="Q13" s="53"/>
    </row>
  </sheetData>
  <sheetProtection password="CA77" sheet="1" objects="1" scenarios="1" formatCells="0"/>
  <mergeCells count="2">
    <mergeCell ref="A13:D13"/>
    <mergeCell ref="A10:D10"/>
  </mergeCells>
  <phoneticPr fontId="0" type="noConversion"/>
  <hyperlinks>
    <hyperlink ref="A2" location="Validação!A1" display="Ver validação" xr:uid="{00000000-0004-0000-0D00-000000000000}"/>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1">
    <tabColor theme="3" tint="-0.499984740745262"/>
    <pageSetUpPr autoPageBreaks="0"/>
  </sheetPr>
  <dimension ref="A1:AB24"/>
  <sheetViews>
    <sheetView showGridLines="0" showRowColHeaders="0" zoomScaleNormal="100" workbookViewId="0">
      <selection activeCell="E4" sqref="E4"/>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28" s="193" customFormat="1" ht="17.25" customHeight="1" x14ac:dyDescent="0.2">
      <c r="A1" s="196" t="str">
        <f>IF(Identificação!C17="","",Identificação!C17)</f>
        <v>ESCOLA BÁSICA DOS 2º E 3º CICLOS DO ESTREITO DE CÂMARA DE LOBOS</v>
      </c>
    </row>
    <row r="2" spans="1:28"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28" ht="87" customHeight="1" x14ac:dyDescent="0.15">
      <c r="A3" s="55" t="s">
        <v>119</v>
      </c>
      <c r="B3" s="281" t="s">
        <v>419</v>
      </c>
      <c r="C3" s="282"/>
      <c r="D3" s="56" t="s">
        <v>19</v>
      </c>
      <c r="E3" s="2" t="s">
        <v>403</v>
      </c>
      <c r="F3" s="56" t="s">
        <v>404</v>
      </c>
      <c r="G3" s="56" t="s">
        <v>405</v>
      </c>
      <c r="H3" s="56" t="s">
        <v>406</v>
      </c>
      <c r="I3" s="56" t="s">
        <v>351</v>
      </c>
      <c r="J3" s="56" t="s">
        <v>413</v>
      </c>
      <c r="K3" s="56" t="s">
        <v>414</v>
      </c>
      <c r="L3" s="56" t="s">
        <v>412</v>
      </c>
      <c r="M3" s="56" t="s">
        <v>31</v>
      </c>
      <c r="N3" s="57" t="s">
        <v>20</v>
      </c>
    </row>
    <row r="4" spans="1:28" ht="13.5" customHeight="1" x14ac:dyDescent="0.15">
      <c r="A4" s="112"/>
      <c r="B4" s="251" t="s">
        <v>10</v>
      </c>
      <c r="C4" s="98" t="s">
        <v>21</v>
      </c>
      <c r="D4" s="155">
        <v>0</v>
      </c>
      <c r="E4" s="155">
        <v>0</v>
      </c>
      <c r="F4" s="155">
        <v>0</v>
      </c>
      <c r="G4" s="155">
        <v>0</v>
      </c>
      <c r="H4" s="155">
        <v>0</v>
      </c>
      <c r="I4" s="155">
        <v>0</v>
      </c>
      <c r="J4" s="106">
        <v>0</v>
      </c>
      <c r="K4" s="106">
        <v>0</v>
      </c>
      <c r="L4" s="155">
        <v>0</v>
      </c>
      <c r="M4" s="155">
        <v>0</v>
      </c>
      <c r="N4" s="99">
        <f t="shared" ref="N4:N9" si="0">SUM(D4:M4)</f>
        <v>0</v>
      </c>
      <c r="O4" s="37">
        <f>IF(OR(D4="",E4="",F4="",G4="",H4="",I4="",J4="",K4="",L4="",M4="",D5="",E5="",F5="",G5="",H5="",I5="",J5="",K5="",L5="",M5=""),1,0)</f>
        <v>0</v>
      </c>
      <c r="P4" s="37">
        <f>SUM(O4,O7)</f>
        <v>0</v>
      </c>
      <c r="Q4" s="37" t="str">
        <f>IF(OR(D9&lt;&gt;0,E9&lt;&gt;0,F9&lt;&gt;0,G9&lt;&gt;0),"ERRO","OK")</f>
        <v>OK</v>
      </c>
    </row>
    <row r="5" spans="1:28" ht="13.5" customHeight="1" x14ac:dyDescent="0.15">
      <c r="A5" s="112" t="s">
        <v>121</v>
      </c>
      <c r="B5" s="252"/>
      <c r="C5" s="100" t="s">
        <v>24</v>
      </c>
      <c r="D5" s="156">
        <v>0</v>
      </c>
      <c r="E5" s="156">
        <v>0</v>
      </c>
      <c r="F5" s="156">
        <v>0</v>
      </c>
      <c r="G5" s="156">
        <v>0</v>
      </c>
      <c r="H5" s="156">
        <v>0</v>
      </c>
      <c r="I5" s="156">
        <v>0</v>
      </c>
      <c r="J5" s="107">
        <v>0</v>
      </c>
      <c r="K5" s="107">
        <v>0</v>
      </c>
      <c r="L5" s="156">
        <v>0</v>
      </c>
      <c r="M5" s="156">
        <v>0</v>
      </c>
      <c r="N5" s="101">
        <f t="shared" si="0"/>
        <v>0</v>
      </c>
      <c r="O5" s="38"/>
      <c r="P5" s="38"/>
    </row>
    <row r="6" spans="1:28" ht="13.5" customHeight="1" x14ac:dyDescent="0.15">
      <c r="A6" s="113"/>
      <c r="B6" s="255"/>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38"/>
      <c r="P6" s="38"/>
    </row>
    <row r="7" spans="1:28" ht="13.5" customHeight="1" x14ac:dyDescent="0.15">
      <c r="A7" s="112"/>
      <c r="B7" s="251" t="s">
        <v>353</v>
      </c>
      <c r="C7" s="98" t="s">
        <v>21</v>
      </c>
      <c r="D7" s="155">
        <v>0</v>
      </c>
      <c r="E7" s="155">
        <v>0</v>
      </c>
      <c r="F7" s="155">
        <v>0</v>
      </c>
      <c r="G7" s="155">
        <v>0</v>
      </c>
      <c r="H7" s="155">
        <v>0</v>
      </c>
      <c r="I7" s="155">
        <v>0</v>
      </c>
      <c r="J7" s="106">
        <v>0</v>
      </c>
      <c r="K7" s="106">
        <v>0</v>
      </c>
      <c r="L7" s="98">
        <v>0</v>
      </c>
      <c r="M7" s="155">
        <v>0</v>
      </c>
      <c r="N7" s="99">
        <f t="shared" si="0"/>
        <v>0</v>
      </c>
      <c r="O7" s="37">
        <f>IF(OR(D7="",E7="",F7="",G7="",H7="",I7="",J7="",K7="",L7="",M7="",D8="",E8="",F8="",G8="",H8="",I8="",J8="",K8="",L8="",M8=""),1,0)</f>
        <v>0</v>
      </c>
      <c r="P7" s="38"/>
    </row>
    <row r="8" spans="1:28" ht="13.5" customHeight="1" x14ac:dyDescent="0.15">
      <c r="A8" s="112" t="s">
        <v>122</v>
      </c>
      <c r="B8" s="252"/>
      <c r="C8" s="100" t="s">
        <v>24</v>
      </c>
      <c r="D8" s="156">
        <v>0</v>
      </c>
      <c r="E8" s="156">
        <v>0</v>
      </c>
      <c r="F8" s="156">
        <v>0</v>
      </c>
      <c r="G8" s="156">
        <v>0</v>
      </c>
      <c r="H8" s="156">
        <v>0</v>
      </c>
      <c r="I8" s="156">
        <v>0</v>
      </c>
      <c r="J8" s="107">
        <v>0</v>
      </c>
      <c r="K8" s="107">
        <v>0</v>
      </c>
      <c r="L8" s="100">
        <v>0</v>
      </c>
      <c r="M8" s="156">
        <v>0</v>
      </c>
      <c r="N8" s="101">
        <f t="shared" si="0"/>
        <v>0</v>
      </c>
      <c r="O8" s="38"/>
      <c r="P8" s="38"/>
    </row>
    <row r="9" spans="1:28" ht="13.5" customHeight="1" x14ac:dyDescent="0.15">
      <c r="A9" s="113"/>
      <c r="B9" s="255"/>
      <c r="C9" s="102" t="s">
        <v>25</v>
      </c>
      <c r="D9" s="102">
        <f t="shared" ref="D9:M9" si="2">SUM(D7,D8)</f>
        <v>0</v>
      </c>
      <c r="E9" s="102">
        <f t="shared" si="2"/>
        <v>0</v>
      </c>
      <c r="F9" s="102">
        <f t="shared" si="2"/>
        <v>0</v>
      </c>
      <c r="G9" s="102">
        <f t="shared" si="2"/>
        <v>0</v>
      </c>
      <c r="H9" s="102">
        <f t="shared" si="2"/>
        <v>0</v>
      </c>
      <c r="I9" s="102">
        <f t="shared" si="2"/>
        <v>0</v>
      </c>
      <c r="J9" s="102">
        <f t="shared" si="2"/>
        <v>0</v>
      </c>
      <c r="K9" s="102">
        <f>SUM(K7,K8)</f>
        <v>0</v>
      </c>
      <c r="L9" s="102">
        <f t="shared" si="2"/>
        <v>0</v>
      </c>
      <c r="M9" s="102">
        <f t="shared" si="2"/>
        <v>0</v>
      </c>
      <c r="N9" s="103">
        <f t="shared" si="0"/>
        <v>0</v>
      </c>
    </row>
    <row r="10" spans="1:28" ht="22.5" customHeight="1" thickBot="1" x14ac:dyDescent="0.2">
      <c r="A10" s="61" t="s">
        <v>459</v>
      </c>
      <c r="B10" s="283" t="s">
        <v>20</v>
      </c>
      <c r="C10" s="284"/>
      <c r="D10" s="7">
        <f>SUM(D9,D6)</f>
        <v>0</v>
      </c>
      <c r="E10" s="7">
        <f t="shared" ref="E10:N10" si="3">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spans="1:28" ht="13.5" customHeight="1" x14ac:dyDescent="0.15"/>
    <row r="12" spans="1:28" s="45" customFormat="1" ht="13.5" customHeight="1" x14ac:dyDescent="0.15">
      <c r="A12" s="42"/>
      <c r="B12" s="43"/>
      <c r="C12" s="44"/>
      <c r="G12" s="46"/>
      <c r="H12" s="46"/>
      <c r="I12" s="46"/>
      <c r="J12" s="46"/>
      <c r="K12" s="46"/>
      <c r="N12" s="47"/>
      <c r="P12" s="48"/>
      <c r="Q12" s="48"/>
      <c r="R12" s="48"/>
      <c r="S12" s="48"/>
      <c r="T12" s="48"/>
      <c r="U12" s="48"/>
      <c r="V12" s="48"/>
      <c r="W12" s="48"/>
      <c r="X12" s="48"/>
      <c r="Y12" s="48"/>
      <c r="Z12" s="49"/>
      <c r="AA12" s="49"/>
      <c r="AB12" s="49"/>
    </row>
    <row r="13" spans="1:28" s="45" customFormat="1" ht="19.5" customHeight="1" x14ac:dyDescent="0.15">
      <c r="A13" s="259"/>
      <c r="B13" s="259"/>
      <c r="C13" s="259"/>
      <c r="D13" s="259"/>
      <c r="E13" s="259"/>
      <c r="F13" s="259"/>
      <c r="G13" s="259"/>
      <c r="H13" s="259"/>
      <c r="I13" s="259"/>
      <c r="J13" s="259"/>
      <c r="K13" s="259"/>
      <c r="L13" s="259"/>
      <c r="M13" s="259"/>
      <c r="N13" s="259"/>
      <c r="O13" s="51"/>
      <c r="P13" s="51"/>
      <c r="Q13" s="52"/>
      <c r="R13" s="48"/>
      <c r="S13" s="48"/>
      <c r="T13" s="48"/>
      <c r="U13" s="48"/>
      <c r="V13" s="48"/>
      <c r="W13" s="48"/>
      <c r="X13" s="48"/>
      <c r="Y13" s="48"/>
      <c r="Z13" s="49"/>
      <c r="AA13" s="49"/>
      <c r="AB13" s="49"/>
    </row>
    <row r="14" spans="1:28" ht="13.5" customHeight="1" x14ac:dyDescent="0.15">
      <c r="O14" s="53"/>
      <c r="P14" s="53"/>
      <c r="Q14" s="53"/>
    </row>
    <row r="15" spans="1:28" ht="13.5" customHeight="1" thickBot="1" x14ac:dyDescent="0.2">
      <c r="A15" s="42" t="s">
        <v>468</v>
      </c>
      <c r="B15" s="43"/>
      <c r="C15" s="44"/>
      <c r="D15" s="45"/>
      <c r="E15" s="45"/>
      <c r="F15" s="45"/>
      <c r="G15" s="45"/>
      <c r="H15" s="45"/>
      <c r="I15" s="45"/>
      <c r="J15" s="45"/>
      <c r="K15" s="45"/>
      <c r="L15" s="45"/>
      <c r="M15" s="45"/>
      <c r="N15" s="47"/>
      <c r="O15" s="53"/>
      <c r="P15" s="53"/>
      <c r="Q15" s="53"/>
    </row>
    <row r="16" spans="1:28" ht="61.5" customHeight="1" thickBot="1" x14ac:dyDescent="0.2">
      <c r="A16" s="256"/>
      <c r="B16" s="257"/>
      <c r="C16" s="257"/>
      <c r="D16" s="257"/>
      <c r="E16" s="257"/>
      <c r="F16" s="257"/>
      <c r="G16" s="257"/>
      <c r="H16" s="257"/>
      <c r="I16" s="257"/>
      <c r="J16" s="257"/>
      <c r="K16" s="257"/>
      <c r="L16" s="257"/>
      <c r="M16" s="257"/>
      <c r="N16" s="258"/>
      <c r="O16" s="53"/>
      <c r="P16" s="53"/>
      <c r="Q16" s="53"/>
    </row>
    <row r="17" spans="1:14" ht="13.5" customHeight="1" x14ac:dyDescent="0.15">
      <c r="A17" s="51"/>
      <c r="B17" s="51"/>
      <c r="C17" s="51"/>
      <c r="D17" s="51"/>
      <c r="E17" s="51"/>
      <c r="F17" s="51"/>
      <c r="G17" s="51"/>
      <c r="H17" s="51"/>
      <c r="I17" s="51"/>
      <c r="J17" s="51"/>
      <c r="K17" s="51"/>
      <c r="L17" s="51"/>
      <c r="M17" s="51"/>
      <c r="N17" s="51"/>
    </row>
    <row r="18" spans="1:14" ht="13.5" customHeight="1" x14ac:dyDescent="0.15">
      <c r="A18" s="51"/>
      <c r="B18" s="51"/>
      <c r="C18" s="51"/>
      <c r="D18" s="51"/>
      <c r="E18" s="51"/>
      <c r="F18" s="51"/>
      <c r="G18" s="51"/>
      <c r="H18" s="51"/>
      <c r="I18" s="51"/>
      <c r="J18" s="51"/>
      <c r="K18" s="51"/>
      <c r="L18" s="51"/>
      <c r="M18" s="51"/>
      <c r="N18" s="51"/>
    </row>
    <row r="19" spans="1:14" ht="13.5" customHeight="1" x14ac:dyDescent="0.15">
      <c r="A19" s="51"/>
      <c r="B19" s="51"/>
      <c r="C19" s="51"/>
      <c r="D19" s="51"/>
      <c r="E19" s="51"/>
      <c r="F19" s="51"/>
      <c r="G19" s="51"/>
      <c r="H19" s="51"/>
      <c r="I19" s="51"/>
      <c r="J19" s="51"/>
      <c r="K19" s="51"/>
      <c r="L19" s="51"/>
      <c r="M19" s="51"/>
      <c r="N19" s="51"/>
    </row>
    <row r="20" spans="1:14" ht="13.5" customHeight="1" x14ac:dyDescent="0.15">
      <c r="A20" s="51"/>
      <c r="B20" s="51"/>
      <c r="C20" s="51"/>
      <c r="D20" s="51"/>
      <c r="E20" s="51"/>
      <c r="F20" s="51"/>
      <c r="G20" s="51"/>
      <c r="H20" s="51"/>
      <c r="I20" s="51"/>
      <c r="J20" s="51"/>
      <c r="K20" s="51"/>
      <c r="L20" s="51"/>
      <c r="M20" s="51"/>
      <c r="N20" s="51"/>
    </row>
    <row r="21" spans="1:14" ht="13.5" customHeight="1" x14ac:dyDescent="0.15">
      <c r="A21" s="51"/>
      <c r="B21" s="51"/>
      <c r="C21" s="51"/>
      <c r="D21" s="51"/>
      <c r="E21" s="51"/>
      <c r="F21" s="51"/>
      <c r="G21" s="51"/>
      <c r="H21" s="51"/>
      <c r="I21" s="51"/>
      <c r="J21" s="51"/>
      <c r="K21" s="51"/>
      <c r="L21" s="51"/>
      <c r="M21" s="51"/>
      <c r="N21" s="51"/>
    </row>
    <row r="22" spans="1:14" ht="13.5" customHeight="1" x14ac:dyDescent="0.15">
      <c r="A22" s="51"/>
      <c r="B22" s="51"/>
      <c r="C22" s="51"/>
      <c r="D22" s="51"/>
      <c r="E22" s="51"/>
      <c r="F22" s="51"/>
      <c r="G22" s="51"/>
      <c r="H22" s="51"/>
      <c r="I22" s="51"/>
      <c r="J22" s="51"/>
      <c r="K22" s="51"/>
      <c r="L22" s="51"/>
      <c r="M22" s="51"/>
      <c r="N22" s="51"/>
    </row>
    <row r="23" spans="1:14" ht="13.5" customHeight="1" x14ac:dyDescent="0.15"/>
    <row r="24" spans="1:14" ht="13.5" customHeight="1" x14ac:dyDescent="0.15"/>
  </sheetData>
  <sheetProtection password="CA7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xr:uid="{00000000-0004-0000-0E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2">
    <tabColor theme="3" tint="-0.499984740745262"/>
    <pageSetUpPr autoPageBreaks="0"/>
  </sheetPr>
  <dimension ref="A1:AB22"/>
  <sheetViews>
    <sheetView showGridLines="0" showRowColHeaders="0" topLeftCell="A7" zoomScaleNormal="100" workbookViewId="0">
      <selection activeCell="N16" sqref="N16"/>
    </sheetView>
  </sheetViews>
  <sheetFormatPr defaultColWidth="9.140625"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3" customFormat="1" ht="17.25" customHeight="1" x14ac:dyDescent="0.2">
      <c r="A1" s="196" t="str">
        <f>IF(Identificação!C17="","",Identificação!C17)</f>
        <v>ESCOLA BÁSICA DOS 2º E 3º CICLOS DO ESTREITO DE CÂMARA DE LOBOS</v>
      </c>
    </row>
    <row r="2" spans="1:28"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28" ht="87" customHeight="1" x14ac:dyDescent="0.15">
      <c r="A3" s="55" t="s">
        <v>123</v>
      </c>
      <c r="B3" s="110" t="s">
        <v>420</v>
      </c>
      <c r="C3" s="56" t="s">
        <v>502</v>
      </c>
      <c r="D3" s="2" t="s">
        <v>403</v>
      </c>
      <c r="E3" s="56" t="s">
        <v>504</v>
      </c>
      <c r="F3" s="56" t="s">
        <v>405</v>
      </c>
      <c r="G3" s="56" t="s">
        <v>406</v>
      </c>
      <c r="H3" s="56" t="s">
        <v>351</v>
      </c>
      <c r="I3" s="56" t="s">
        <v>413</v>
      </c>
      <c r="J3" s="56" t="s">
        <v>414</v>
      </c>
      <c r="K3" s="56" t="s">
        <v>505</v>
      </c>
      <c r="L3" s="56" t="s">
        <v>31</v>
      </c>
      <c r="M3" s="57" t="s">
        <v>20</v>
      </c>
    </row>
    <row r="4" spans="1:28" ht="22.5" customHeight="1" x14ac:dyDescent="0.15">
      <c r="A4" s="33" t="s">
        <v>380</v>
      </c>
      <c r="B4" s="34" t="s">
        <v>501</v>
      </c>
      <c r="C4" s="1">
        <v>0</v>
      </c>
      <c r="D4" s="1">
        <v>4</v>
      </c>
      <c r="E4" s="1">
        <v>17</v>
      </c>
      <c r="F4" s="1">
        <v>44</v>
      </c>
      <c r="G4" s="1">
        <v>0</v>
      </c>
      <c r="H4" s="1">
        <v>1</v>
      </c>
      <c r="I4" s="31">
        <v>0</v>
      </c>
      <c r="J4" s="31">
        <v>0</v>
      </c>
      <c r="K4" s="28">
        <v>138</v>
      </c>
      <c r="L4" s="1">
        <v>0</v>
      </c>
      <c r="M4" s="32">
        <f t="shared" ref="M4:M12" si="0">SUM(C4:L4)</f>
        <v>204</v>
      </c>
      <c r="N4" s="37">
        <f>IF(OR(K4="",L4=""),1,0)</f>
        <v>0</v>
      </c>
      <c r="O4" s="37">
        <f>SUM(N4,N5,N6,N7,N8,N9,N10,N11,N12,N13)</f>
        <v>0</v>
      </c>
      <c r="P4" s="37" t="str">
        <f>IF(C14&lt;&gt;C12,"ERROISE","OK")</f>
        <v>OK</v>
      </c>
      <c r="Q4" s="37" t="str">
        <f>IF(AND(SUM(K4:K13)&lt;&gt;0,K4=0),"ERRODOC","OK")</f>
        <v>OK</v>
      </c>
    </row>
    <row r="5" spans="1:28" ht="22.5" customHeight="1" x14ac:dyDescent="0.15">
      <c r="A5" s="33" t="s">
        <v>381</v>
      </c>
      <c r="B5" s="34" t="s">
        <v>128</v>
      </c>
      <c r="C5" s="1">
        <v>0</v>
      </c>
      <c r="D5" s="1">
        <v>0</v>
      </c>
      <c r="E5" s="1">
        <v>0</v>
      </c>
      <c r="F5" s="1">
        <v>0</v>
      </c>
      <c r="G5" s="1">
        <v>0</v>
      </c>
      <c r="H5" s="1">
        <v>0</v>
      </c>
      <c r="I5" s="31">
        <v>0</v>
      </c>
      <c r="J5" s="31">
        <v>0</v>
      </c>
      <c r="K5" s="28">
        <v>0</v>
      </c>
      <c r="L5" s="1">
        <v>0</v>
      </c>
      <c r="M5" s="32">
        <f t="shared" si="0"/>
        <v>0</v>
      </c>
      <c r="N5" s="37">
        <f t="shared" ref="N5:N13" si="1">IF(OR(K5="",L5=""),1,0)</f>
        <v>0</v>
      </c>
      <c r="O5" s="37"/>
    </row>
    <row r="6" spans="1:28" ht="22.5" customHeight="1" x14ac:dyDescent="0.15">
      <c r="A6" s="33" t="s">
        <v>382</v>
      </c>
      <c r="B6" s="34" t="s">
        <v>130</v>
      </c>
      <c r="C6" s="1">
        <v>0</v>
      </c>
      <c r="D6" s="1">
        <v>0</v>
      </c>
      <c r="E6" s="1">
        <v>0</v>
      </c>
      <c r="F6" s="1">
        <v>0</v>
      </c>
      <c r="G6" s="1">
        <v>0</v>
      </c>
      <c r="H6" s="1">
        <v>0</v>
      </c>
      <c r="I6" s="31">
        <v>0</v>
      </c>
      <c r="J6" s="31">
        <v>0</v>
      </c>
      <c r="K6" s="28">
        <v>0</v>
      </c>
      <c r="L6" s="1">
        <v>0</v>
      </c>
      <c r="M6" s="32">
        <f t="shared" si="0"/>
        <v>0</v>
      </c>
      <c r="N6" s="37">
        <f t="shared" si="1"/>
        <v>0</v>
      </c>
      <c r="O6" s="38"/>
    </row>
    <row r="7" spans="1:28" ht="22.5" customHeight="1" x14ac:dyDescent="0.15">
      <c r="A7" s="33" t="s">
        <v>383</v>
      </c>
      <c r="B7" s="34" t="s">
        <v>132</v>
      </c>
      <c r="C7" s="1">
        <v>0</v>
      </c>
      <c r="D7" s="1">
        <v>0</v>
      </c>
      <c r="E7" s="1">
        <v>0</v>
      </c>
      <c r="F7" s="1">
        <v>0</v>
      </c>
      <c r="G7" s="1">
        <v>0</v>
      </c>
      <c r="H7" s="1">
        <v>0</v>
      </c>
      <c r="I7" s="31">
        <v>0</v>
      </c>
      <c r="J7" s="31">
        <v>0</v>
      </c>
      <c r="K7" s="28">
        <v>0</v>
      </c>
      <c r="L7" s="1">
        <v>0</v>
      </c>
      <c r="M7" s="32">
        <f t="shared" si="0"/>
        <v>0</v>
      </c>
      <c r="N7" s="37">
        <f t="shared" si="1"/>
        <v>0</v>
      </c>
      <c r="O7" s="38"/>
    </row>
    <row r="8" spans="1:28" ht="22.5" customHeight="1" x14ac:dyDescent="0.15">
      <c r="A8" s="33" t="s">
        <v>384</v>
      </c>
      <c r="B8" s="34" t="s">
        <v>134</v>
      </c>
      <c r="C8" s="1">
        <v>0</v>
      </c>
      <c r="D8" s="1">
        <v>0</v>
      </c>
      <c r="E8" s="1">
        <v>0</v>
      </c>
      <c r="F8" s="1">
        <v>0</v>
      </c>
      <c r="G8" s="1">
        <v>0</v>
      </c>
      <c r="H8" s="1">
        <v>0</v>
      </c>
      <c r="I8" s="31">
        <v>0</v>
      </c>
      <c r="J8" s="31">
        <v>0</v>
      </c>
      <c r="K8" s="28">
        <v>0</v>
      </c>
      <c r="L8" s="1">
        <v>0</v>
      </c>
      <c r="M8" s="32">
        <f t="shared" si="0"/>
        <v>0</v>
      </c>
      <c r="N8" s="37">
        <f t="shared" si="1"/>
        <v>0</v>
      </c>
      <c r="O8" s="38"/>
    </row>
    <row r="9" spans="1:28" ht="22.5" customHeight="1" x14ac:dyDescent="0.15">
      <c r="A9" s="33" t="s">
        <v>385</v>
      </c>
      <c r="B9" s="34" t="s">
        <v>136</v>
      </c>
      <c r="C9" s="1">
        <v>0</v>
      </c>
      <c r="D9" s="1">
        <v>0</v>
      </c>
      <c r="E9" s="1">
        <v>0</v>
      </c>
      <c r="F9" s="1">
        <v>0</v>
      </c>
      <c r="G9" s="1">
        <v>0</v>
      </c>
      <c r="H9" s="1">
        <v>0</v>
      </c>
      <c r="I9" s="31">
        <v>0</v>
      </c>
      <c r="J9" s="31">
        <v>0</v>
      </c>
      <c r="K9" s="28">
        <v>0</v>
      </c>
      <c r="L9" s="1">
        <v>0</v>
      </c>
      <c r="M9" s="32">
        <f t="shared" si="0"/>
        <v>0</v>
      </c>
      <c r="N9" s="37">
        <f t="shared" si="1"/>
        <v>0</v>
      </c>
      <c r="O9" s="38"/>
    </row>
    <row r="10" spans="1:28" ht="22.5" customHeight="1" x14ac:dyDescent="0.15">
      <c r="A10" s="33" t="s">
        <v>386</v>
      </c>
      <c r="B10" s="34" t="s">
        <v>138</v>
      </c>
      <c r="C10" s="1">
        <v>0</v>
      </c>
      <c r="D10" s="1">
        <v>0</v>
      </c>
      <c r="E10" s="1">
        <v>0</v>
      </c>
      <c r="F10" s="1">
        <v>0</v>
      </c>
      <c r="G10" s="1">
        <v>0</v>
      </c>
      <c r="H10" s="1">
        <v>0</v>
      </c>
      <c r="I10" s="31">
        <v>0</v>
      </c>
      <c r="J10" s="31">
        <v>0</v>
      </c>
      <c r="K10" s="28">
        <v>0</v>
      </c>
      <c r="L10" s="1">
        <v>0</v>
      </c>
      <c r="M10" s="32">
        <f>SUM(C10:L10)</f>
        <v>0</v>
      </c>
      <c r="N10" s="37">
        <f t="shared" si="1"/>
        <v>0</v>
      </c>
      <c r="O10" s="38"/>
    </row>
    <row r="11" spans="1:28" ht="22.5" customHeight="1" x14ac:dyDescent="0.15">
      <c r="A11" s="33" t="s">
        <v>387</v>
      </c>
      <c r="B11" s="34" t="s">
        <v>139</v>
      </c>
      <c r="C11" s="1">
        <v>0</v>
      </c>
      <c r="D11" s="1">
        <v>0</v>
      </c>
      <c r="E11" s="1">
        <v>0</v>
      </c>
      <c r="F11" s="1">
        <v>0</v>
      </c>
      <c r="G11" s="1">
        <v>0</v>
      </c>
      <c r="H11" s="1">
        <v>0</v>
      </c>
      <c r="I11" s="31">
        <v>0</v>
      </c>
      <c r="J11" s="31">
        <v>0</v>
      </c>
      <c r="K11" s="28">
        <v>0</v>
      </c>
      <c r="L11" s="1">
        <v>0</v>
      </c>
      <c r="M11" s="32">
        <f>SUM(C11:L11)</f>
        <v>0</v>
      </c>
      <c r="N11" s="37">
        <f t="shared" si="1"/>
        <v>0</v>
      </c>
      <c r="O11" s="38"/>
    </row>
    <row r="12" spans="1:28" ht="22.5" customHeight="1" x14ac:dyDescent="0.15">
      <c r="A12" s="33" t="s">
        <v>388</v>
      </c>
      <c r="B12" s="34" t="s">
        <v>140</v>
      </c>
      <c r="C12" s="1">
        <v>5</v>
      </c>
      <c r="D12" s="1">
        <v>0</v>
      </c>
      <c r="E12" s="1">
        <v>0</v>
      </c>
      <c r="F12" s="1">
        <v>0</v>
      </c>
      <c r="G12" s="1">
        <v>0</v>
      </c>
      <c r="H12" s="1">
        <v>0</v>
      </c>
      <c r="I12" s="31">
        <v>0</v>
      </c>
      <c r="J12" s="31">
        <v>0</v>
      </c>
      <c r="K12" s="28">
        <v>0</v>
      </c>
      <c r="L12" s="1">
        <v>0</v>
      </c>
      <c r="M12" s="32">
        <f t="shared" si="0"/>
        <v>5</v>
      </c>
      <c r="N12" s="37">
        <f t="shared" si="1"/>
        <v>0</v>
      </c>
      <c r="O12" s="38"/>
    </row>
    <row r="13" spans="1:28" ht="22.5" customHeight="1" x14ac:dyDescent="0.15">
      <c r="A13" s="33" t="s">
        <v>389</v>
      </c>
      <c r="B13" s="34" t="s">
        <v>358</v>
      </c>
      <c r="C13" s="1">
        <v>0</v>
      </c>
      <c r="D13" s="1">
        <v>0</v>
      </c>
      <c r="E13" s="1">
        <v>0</v>
      </c>
      <c r="F13" s="1">
        <v>0</v>
      </c>
      <c r="G13" s="1">
        <v>0</v>
      </c>
      <c r="H13" s="1">
        <v>0</v>
      </c>
      <c r="I13" s="31">
        <v>0</v>
      </c>
      <c r="J13" s="31">
        <v>0</v>
      </c>
      <c r="K13" s="28">
        <v>0</v>
      </c>
      <c r="L13" s="1">
        <v>0</v>
      </c>
      <c r="M13" s="32">
        <f>SUM(C13:L13)</f>
        <v>0</v>
      </c>
      <c r="N13" s="37">
        <f t="shared" si="1"/>
        <v>0</v>
      </c>
      <c r="O13" s="38"/>
    </row>
    <row r="14" spans="1:28" ht="22.5" customHeight="1" thickBot="1" x14ac:dyDescent="0.2">
      <c r="A14" s="111" t="s">
        <v>390</v>
      </c>
      <c r="B14" s="97" t="s">
        <v>20</v>
      </c>
      <c r="C14" s="7">
        <f>SUM(C4:C13)</f>
        <v>5</v>
      </c>
      <c r="D14" s="7">
        <f t="shared" ref="D14:L14" si="2">SUM(D4:D13)</f>
        <v>4</v>
      </c>
      <c r="E14" s="7">
        <f t="shared" si="2"/>
        <v>17</v>
      </c>
      <c r="F14" s="7">
        <f t="shared" si="2"/>
        <v>44</v>
      </c>
      <c r="G14" s="7">
        <f t="shared" si="2"/>
        <v>0</v>
      </c>
      <c r="H14" s="7">
        <f t="shared" si="2"/>
        <v>1</v>
      </c>
      <c r="I14" s="7">
        <f t="shared" si="2"/>
        <v>0</v>
      </c>
      <c r="J14" s="7">
        <f t="shared" si="2"/>
        <v>0</v>
      </c>
      <c r="K14" s="7">
        <f t="shared" si="2"/>
        <v>138</v>
      </c>
      <c r="L14" s="7">
        <f t="shared" si="2"/>
        <v>0</v>
      </c>
      <c r="M14" s="8">
        <f>SUM(C14:L14)</f>
        <v>209</v>
      </c>
      <c r="N14" s="38"/>
      <c r="O14" s="38"/>
    </row>
    <row r="15" spans="1:28" x14ac:dyDescent="0.15">
      <c r="C15" s="63" t="str">
        <f>IF(SUM(C4:C13)&lt;&gt;'Recursos Humanos'!D6,"ERRO","OK")</f>
        <v>OK</v>
      </c>
      <c r="D15" s="63" t="str">
        <f>IF(SUM(D4:D13)&lt;&gt;'Recursos Humanos'!E6,"ERRO","OK")</f>
        <v>OK</v>
      </c>
      <c r="E15" s="63" t="str">
        <f>IF(SUM(E4:E13)&lt;&gt;'Recursos Humanos'!F6,"ERRO","OK")</f>
        <v>OK</v>
      </c>
      <c r="F15" s="63" t="str">
        <f>IF(SUM(F4:F13)&lt;&gt;'Recursos Humanos'!G6,"ERRO","OK")</f>
        <v>OK</v>
      </c>
      <c r="G15" s="63" t="str">
        <f>IF(SUM(G4:G13)&lt;&gt;'Recursos Humanos'!H6,"ERRO","OK")</f>
        <v>OK</v>
      </c>
      <c r="H15" s="63" t="str">
        <f>IF(SUM(H4:H13)&lt;&gt;'Recursos Humanos'!I6,"ERRO","OK")</f>
        <v>OK</v>
      </c>
      <c r="I15" s="63" t="str">
        <f>IF(SUM(I4:I13)&lt;&gt;'Recursos Humanos'!J6,"ERRO","OK")</f>
        <v>OK</v>
      </c>
      <c r="J15" s="63" t="str">
        <f>IF(SUM(J4:J13)&lt;&gt;'Recursos Humanos'!K6,"ERRO","OK")</f>
        <v>OK</v>
      </c>
      <c r="K15" s="63" t="str">
        <f>IF(SUM(K4:K13)&lt;&gt;'Recursos Humanos'!L6,"ERRO","OK")</f>
        <v>OK</v>
      </c>
      <c r="L15" s="63" t="str">
        <f>IF(SUM(L4:L13)&lt;&gt;'Recursos Humanos'!M6,"ERRO","OK")</f>
        <v>OK</v>
      </c>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5" t="s">
        <v>503</v>
      </c>
      <c r="B17" s="285"/>
      <c r="C17" s="285"/>
      <c r="D17" s="285"/>
      <c r="E17" s="285"/>
      <c r="F17" s="285"/>
      <c r="G17" s="285"/>
      <c r="H17" s="285"/>
      <c r="I17" s="285"/>
      <c r="J17" s="285"/>
      <c r="K17" s="285"/>
      <c r="L17" s="285"/>
      <c r="M17" s="285"/>
      <c r="N17" s="50"/>
      <c r="O17" s="51"/>
      <c r="P17" s="51"/>
      <c r="Q17" s="52"/>
      <c r="R17" s="48"/>
      <c r="S17" s="48"/>
      <c r="T17" s="48"/>
      <c r="U17" s="48"/>
      <c r="V17" s="48"/>
      <c r="W17" s="48"/>
      <c r="X17" s="48"/>
      <c r="Y17" s="48"/>
      <c r="Z17" s="49"/>
      <c r="AA17" s="49"/>
      <c r="AB17" s="49"/>
    </row>
    <row r="18" spans="1:28" s="45" customFormat="1" ht="19.5" customHeight="1" x14ac:dyDescent="0.15">
      <c r="A18" s="285" t="s">
        <v>506</v>
      </c>
      <c r="B18" s="285"/>
      <c r="C18" s="285"/>
      <c r="D18" s="285"/>
      <c r="E18" s="285"/>
      <c r="F18" s="285"/>
      <c r="G18" s="285"/>
      <c r="H18" s="285"/>
      <c r="I18" s="285"/>
      <c r="J18" s="285"/>
      <c r="K18" s="285"/>
      <c r="L18" s="285"/>
      <c r="M18" s="285"/>
      <c r="N18" s="50"/>
      <c r="O18" s="51"/>
      <c r="P18" s="51"/>
      <c r="Q18" s="52"/>
      <c r="R18" s="48"/>
      <c r="S18" s="48"/>
      <c r="T18" s="48"/>
      <c r="U18" s="48"/>
      <c r="V18" s="48"/>
      <c r="W18" s="48"/>
      <c r="X18" s="48"/>
      <c r="Y18" s="48"/>
      <c r="Z18" s="49"/>
      <c r="AA18" s="49"/>
      <c r="AB18" s="49"/>
    </row>
    <row r="19" spans="1:28" s="45" customFormat="1" ht="19.5" customHeight="1" x14ac:dyDescent="0.15">
      <c r="A19" s="285" t="s">
        <v>507</v>
      </c>
      <c r="B19" s="285"/>
      <c r="C19" s="285"/>
      <c r="D19" s="285"/>
      <c r="E19" s="285"/>
      <c r="F19" s="285"/>
      <c r="G19" s="285"/>
      <c r="H19" s="285"/>
      <c r="I19" s="285"/>
      <c r="J19" s="285"/>
      <c r="K19" s="285"/>
      <c r="L19" s="285"/>
      <c r="M19" s="285"/>
      <c r="N19" s="50"/>
      <c r="O19" s="51"/>
      <c r="P19" s="51"/>
      <c r="Q19" s="52"/>
      <c r="R19" s="48"/>
      <c r="S19" s="48"/>
      <c r="T19" s="48"/>
      <c r="U19" s="48"/>
      <c r="V19" s="48"/>
      <c r="W19" s="48"/>
      <c r="X19" s="48"/>
      <c r="Y19" s="48"/>
      <c r="Z19" s="49"/>
      <c r="AA19" s="49"/>
      <c r="AB19" s="49"/>
    </row>
    <row r="20" spans="1:28" ht="13.5" customHeight="1" x14ac:dyDescent="0.15">
      <c r="O20" s="53"/>
      <c r="P20" s="53"/>
      <c r="Q20" s="53"/>
    </row>
    <row r="21" spans="1:28" ht="13.5" customHeight="1" thickBot="1" x14ac:dyDescent="0.2">
      <c r="A21" s="42" t="s">
        <v>468</v>
      </c>
      <c r="B21" s="43"/>
      <c r="C21" s="44"/>
      <c r="D21" s="45"/>
      <c r="E21" s="45"/>
      <c r="F21" s="45"/>
      <c r="G21" s="45"/>
      <c r="H21" s="45"/>
      <c r="I21" s="45"/>
      <c r="J21" s="45"/>
      <c r="K21" s="45"/>
      <c r="L21" s="45"/>
      <c r="M21" s="45"/>
      <c r="N21" s="47"/>
      <c r="O21" s="53"/>
      <c r="P21" s="53"/>
      <c r="Q21" s="53"/>
    </row>
    <row r="22" spans="1:28" ht="61.5" customHeight="1" thickBot="1" x14ac:dyDescent="0.2">
      <c r="A22" s="271"/>
      <c r="B22" s="272"/>
      <c r="C22" s="272"/>
      <c r="D22" s="272"/>
      <c r="E22" s="272"/>
      <c r="F22" s="272"/>
      <c r="G22" s="272"/>
      <c r="H22" s="272"/>
      <c r="I22" s="272"/>
      <c r="J22" s="272"/>
      <c r="K22" s="272"/>
      <c r="L22" s="272"/>
      <c r="M22" s="273"/>
      <c r="N22" s="54"/>
      <c r="O22" s="53"/>
      <c r="P22" s="53"/>
      <c r="Q22" s="53"/>
    </row>
  </sheetData>
  <sheetProtection password="CA77" sheet="1" objects="1" scenarios="1" formatCells="0"/>
  <mergeCells count="4">
    <mergeCell ref="A22:M22"/>
    <mergeCell ref="A19:M19"/>
    <mergeCell ref="A17:M17"/>
    <mergeCell ref="A18:M18"/>
  </mergeCells>
  <phoneticPr fontId="0" type="noConversion"/>
  <hyperlinks>
    <hyperlink ref="A2" location="Validação!A1" display="Ver validação" xr:uid="{00000000-0004-0000-0F00-000000000000}"/>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3">
    <tabColor theme="3" tint="-0.499984740745262"/>
    <pageSetUpPr autoPageBreaks="0"/>
  </sheetPr>
  <dimension ref="A1:AB32"/>
  <sheetViews>
    <sheetView showGridLines="0" showRowColHeaders="0" topLeftCell="A10" zoomScaleNormal="100" workbookViewId="0">
      <selection activeCell="F22" sqref="F22"/>
    </sheetView>
  </sheetViews>
  <sheetFormatPr defaultColWidth="9.140625" defaultRowHeight="9" x14ac:dyDescent="0.15"/>
  <cols>
    <col min="1" max="1" width="8.5703125" style="13" customWidth="1"/>
    <col min="2" max="2" width="58.42578125" style="13" customWidth="1"/>
    <col min="3" max="3" width="7.7109375" style="13" customWidth="1"/>
    <col min="4" max="4" width="13" style="13" customWidth="1"/>
    <col min="5" max="6" width="8.140625" style="13" customWidth="1"/>
    <col min="7"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2"/>
      <c r="E2" s="197"/>
      <c r="F2" s="197"/>
      <c r="G2" s="12"/>
      <c r="H2" s="12"/>
      <c r="I2" s="12"/>
      <c r="J2" s="12"/>
      <c r="K2" s="12"/>
      <c r="M2" s="12"/>
      <c r="P2" s="194"/>
      <c r="Q2" s="195"/>
    </row>
    <row r="3" spans="1:17" ht="87" customHeight="1" x14ac:dyDescent="0.15">
      <c r="A3" s="55" t="s">
        <v>124</v>
      </c>
      <c r="B3" s="281" t="s">
        <v>516</v>
      </c>
      <c r="C3" s="282"/>
      <c r="D3" s="69" t="s">
        <v>421</v>
      </c>
    </row>
    <row r="4" spans="1:17" ht="13.5" customHeight="1" x14ac:dyDescent="0.15">
      <c r="A4" s="248" t="s">
        <v>373</v>
      </c>
      <c r="B4" s="251" t="s">
        <v>508</v>
      </c>
      <c r="C4" s="98" t="s">
        <v>21</v>
      </c>
      <c r="D4" s="157">
        <v>26</v>
      </c>
      <c r="E4" s="37">
        <f>IF(D5="",1,0)</f>
        <v>0</v>
      </c>
      <c r="F4" s="37">
        <f>SUM(E4,E5,E7,E8,E10,E11,E13,E14,E16,E17,E19,E20,E22,E23)</f>
        <v>0</v>
      </c>
      <c r="G4" s="93"/>
    </row>
    <row r="5" spans="1:17" ht="13.5" customHeight="1" x14ac:dyDescent="0.15">
      <c r="A5" s="249"/>
      <c r="B5" s="252"/>
      <c r="C5" s="100" t="s">
        <v>24</v>
      </c>
      <c r="D5" s="158">
        <v>79</v>
      </c>
      <c r="E5" s="37">
        <f>IF(D5="",1,0)</f>
        <v>0</v>
      </c>
      <c r="F5" s="37"/>
    </row>
    <row r="6" spans="1:17" ht="13.5" customHeight="1" x14ac:dyDescent="0.15">
      <c r="A6" s="254"/>
      <c r="B6" s="255"/>
      <c r="C6" s="102" t="s">
        <v>25</v>
      </c>
      <c r="D6" s="103">
        <f>SUM(D4,D5)</f>
        <v>105</v>
      </c>
      <c r="E6" s="38"/>
      <c r="F6" s="38"/>
    </row>
    <row r="7" spans="1:17" ht="13.5" customHeight="1" x14ac:dyDescent="0.15">
      <c r="A7" s="248" t="s">
        <v>374</v>
      </c>
      <c r="B7" s="251" t="s">
        <v>145</v>
      </c>
      <c r="C7" s="98" t="s">
        <v>21</v>
      </c>
      <c r="D7" s="157">
        <v>0</v>
      </c>
      <c r="E7" s="37">
        <f>IF(D8="",1,0)</f>
        <v>0</v>
      </c>
      <c r="F7" s="38"/>
    </row>
    <row r="8" spans="1:17" ht="13.5" customHeight="1" x14ac:dyDescent="0.15">
      <c r="A8" s="249"/>
      <c r="B8" s="252"/>
      <c r="C8" s="100" t="s">
        <v>24</v>
      </c>
      <c r="D8" s="158">
        <v>0</v>
      </c>
      <c r="E8" s="37">
        <f>IF(D8="",1,0)</f>
        <v>0</v>
      </c>
      <c r="F8" s="38"/>
    </row>
    <row r="9" spans="1:17" ht="13.5" customHeight="1" x14ac:dyDescent="0.15">
      <c r="A9" s="254"/>
      <c r="B9" s="255"/>
      <c r="C9" s="102" t="s">
        <v>25</v>
      </c>
      <c r="D9" s="103">
        <f>SUM(D7,D8)</f>
        <v>0</v>
      </c>
      <c r="E9" s="38"/>
      <c r="F9" s="38"/>
    </row>
    <row r="10" spans="1:17" ht="13.5" customHeight="1" x14ac:dyDescent="0.3">
      <c r="A10" s="248" t="s">
        <v>375</v>
      </c>
      <c r="B10" s="251" t="s">
        <v>146</v>
      </c>
      <c r="C10" s="98" t="s">
        <v>21</v>
      </c>
      <c r="D10" s="157">
        <v>0</v>
      </c>
      <c r="E10" s="37">
        <f>IF(D11="",1,0)</f>
        <v>0</v>
      </c>
      <c r="F10" s="108"/>
    </row>
    <row r="11" spans="1:17" ht="13.5" customHeight="1" x14ac:dyDescent="0.3">
      <c r="A11" s="249"/>
      <c r="B11" s="252"/>
      <c r="C11" s="100" t="s">
        <v>24</v>
      </c>
      <c r="D11" s="158">
        <v>0</v>
      </c>
      <c r="E11" s="37">
        <f>IF(D11="",1,0)</f>
        <v>0</v>
      </c>
      <c r="F11" s="108"/>
    </row>
    <row r="12" spans="1:17" ht="13.5" customHeight="1" x14ac:dyDescent="0.3">
      <c r="A12" s="254"/>
      <c r="B12" s="255"/>
      <c r="C12" s="102" t="s">
        <v>25</v>
      </c>
      <c r="D12" s="103">
        <f>SUM(D10,D11)</f>
        <v>0</v>
      </c>
      <c r="E12" s="38"/>
      <c r="F12" s="108"/>
    </row>
    <row r="13" spans="1:17" ht="13.5" customHeight="1" x14ac:dyDescent="0.3">
      <c r="A13" s="248" t="s">
        <v>376</v>
      </c>
      <c r="B13" s="251" t="s">
        <v>147</v>
      </c>
      <c r="C13" s="98" t="s">
        <v>21</v>
      </c>
      <c r="D13" s="157">
        <v>0</v>
      </c>
      <c r="E13" s="37">
        <f>IF(D14="",1,0)</f>
        <v>0</v>
      </c>
      <c r="F13" s="108"/>
    </row>
    <row r="14" spans="1:17" ht="13.5" customHeight="1" x14ac:dyDescent="0.3">
      <c r="A14" s="249"/>
      <c r="B14" s="252"/>
      <c r="C14" s="100" t="s">
        <v>24</v>
      </c>
      <c r="D14" s="158">
        <v>0</v>
      </c>
      <c r="E14" s="37">
        <f>IF(D14="",1,0)</f>
        <v>0</v>
      </c>
      <c r="F14" s="108"/>
    </row>
    <row r="15" spans="1:17" ht="13.5" customHeight="1" x14ac:dyDescent="0.3">
      <c r="A15" s="254"/>
      <c r="B15" s="255"/>
      <c r="C15" s="102" t="s">
        <v>25</v>
      </c>
      <c r="D15" s="103">
        <f>SUM(D13,D14)</f>
        <v>0</v>
      </c>
      <c r="E15" s="38"/>
      <c r="F15" s="108"/>
    </row>
    <row r="16" spans="1:17" ht="13.5" customHeight="1" x14ac:dyDescent="0.3">
      <c r="A16" s="248" t="s">
        <v>377</v>
      </c>
      <c r="B16" s="251" t="s">
        <v>531</v>
      </c>
      <c r="C16" s="98" t="s">
        <v>21</v>
      </c>
      <c r="D16" s="157">
        <v>0</v>
      </c>
      <c r="E16" s="37">
        <f>IF(D17="",1,0)</f>
        <v>0</v>
      </c>
      <c r="F16" s="108"/>
    </row>
    <row r="17" spans="1:28" ht="13.5" customHeight="1" x14ac:dyDescent="0.15">
      <c r="A17" s="249"/>
      <c r="B17" s="252"/>
      <c r="C17" s="100" t="s">
        <v>24</v>
      </c>
      <c r="D17" s="158">
        <v>0</v>
      </c>
      <c r="E17" s="37">
        <f>IF(D17="",1,0)</f>
        <v>0</v>
      </c>
      <c r="F17" s="38"/>
    </row>
    <row r="18" spans="1:28" ht="13.5" customHeight="1" x14ac:dyDescent="0.15">
      <c r="A18" s="254"/>
      <c r="B18" s="255"/>
      <c r="C18" s="102" t="s">
        <v>25</v>
      </c>
      <c r="D18" s="103">
        <f>SUM(D16,D17)</f>
        <v>0</v>
      </c>
      <c r="E18" s="38"/>
      <c r="F18" s="38"/>
    </row>
    <row r="19" spans="1:28" ht="13.5" customHeight="1" x14ac:dyDescent="0.15">
      <c r="A19" s="248" t="s">
        <v>378</v>
      </c>
      <c r="B19" s="251" t="s">
        <v>530</v>
      </c>
      <c r="C19" s="98" t="s">
        <v>21</v>
      </c>
      <c r="D19" s="157">
        <v>0</v>
      </c>
      <c r="E19" s="37">
        <f>IF(D20="",1,0)</f>
        <v>0</v>
      </c>
      <c r="F19" s="38"/>
    </row>
    <row r="20" spans="1:28" ht="13.5" customHeight="1" x14ac:dyDescent="0.15">
      <c r="A20" s="249"/>
      <c r="B20" s="252"/>
      <c r="C20" s="100" t="s">
        <v>24</v>
      </c>
      <c r="D20" s="158">
        <v>0</v>
      </c>
      <c r="E20" s="37">
        <f>IF(D20="",1,0)</f>
        <v>0</v>
      </c>
      <c r="F20" s="38"/>
    </row>
    <row r="21" spans="1:28" ht="13.5" customHeight="1" x14ac:dyDescent="0.15">
      <c r="A21" s="254"/>
      <c r="B21" s="255"/>
      <c r="C21" s="102" t="s">
        <v>25</v>
      </c>
      <c r="D21" s="103">
        <f>SUM(D19,D20)</f>
        <v>0</v>
      </c>
      <c r="E21" s="38"/>
      <c r="F21" s="38"/>
    </row>
    <row r="22" spans="1:28" ht="13.5" customHeight="1" x14ac:dyDescent="0.15">
      <c r="A22" s="248" t="s">
        <v>379</v>
      </c>
      <c r="B22" s="251" t="s">
        <v>148</v>
      </c>
      <c r="C22" s="98" t="s">
        <v>21</v>
      </c>
      <c r="D22" s="157">
        <v>0</v>
      </c>
      <c r="E22" s="37">
        <f>IF(D23="",1,0)</f>
        <v>0</v>
      </c>
      <c r="F22" s="38"/>
    </row>
    <row r="23" spans="1:28" ht="13.5" customHeight="1" x14ac:dyDescent="0.15">
      <c r="A23" s="249"/>
      <c r="B23" s="252"/>
      <c r="C23" s="100" t="s">
        <v>24</v>
      </c>
      <c r="D23" s="158">
        <v>0</v>
      </c>
      <c r="E23" s="37">
        <f>IF(D23="",1,0)</f>
        <v>0</v>
      </c>
      <c r="F23" s="38"/>
    </row>
    <row r="24" spans="1:28" ht="13.5" customHeight="1" thickBot="1" x14ac:dyDescent="0.2">
      <c r="A24" s="250"/>
      <c r="B24" s="253"/>
      <c r="C24" s="104" t="s">
        <v>25</v>
      </c>
      <c r="D24" s="105">
        <f>SUM(D22,D23)</f>
        <v>0</v>
      </c>
      <c r="E24" s="38"/>
      <c r="F24" s="38"/>
    </row>
    <row r="26" spans="1:28" s="45" customFormat="1" ht="13.5" customHeight="1" x14ac:dyDescent="0.15">
      <c r="A26" s="42" t="s">
        <v>407</v>
      </c>
      <c r="B26" s="43"/>
      <c r="C26" s="44"/>
      <c r="G26" s="46"/>
      <c r="H26" s="46"/>
      <c r="I26" s="46"/>
      <c r="J26" s="46"/>
      <c r="K26" s="46"/>
      <c r="N26" s="47"/>
      <c r="P26" s="48"/>
      <c r="Q26" s="48"/>
      <c r="R26" s="48"/>
      <c r="S26" s="48"/>
      <c r="T26" s="48"/>
      <c r="U26" s="48"/>
      <c r="V26" s="48"/>
      <c r="W26" s="48"/>
      <c r="X26" s="48"/>
      <c r="Y26" s="48"/>
      <c r="Z26" s="49"/>
      <c r="AA26" s="49"/>
      <c r="AB26" s="49"/>
    </row>
    <row r="27" spans="1:28" s="45" customFormat="1" ht="19.5" customHeight="1" x14ac:dyDescent="0.15">
      <c r="A27" s="285" t="s">
        <v>515</v>
      </c>
      <c r="B27" s="285"/>
      <c r="C27" s="285"/>
      <c r="D27" s="285"/>
      <c r="E27" s="50"/>
      <c r="F27" s="50"/>
      <c r="G27" s="50"/>
      <c r="H27" s="50"/>
      <c r="I27" s="50"/>
      <c r="J27" s="50"/>
      <c r="K27" s="50"/>
      <c r="L27" s="50"/>
      <c r="M27" s="50"/>
      <c r="N27" s="50"/>
      <c r="O27" s="51"/>
      <c r="P27" s="51"/>
      <c r="Q27" s="52"/>
      <c r="R27" s="48"/>
      <c r="S27" s="48"/>
      <c r="T27" s="48"/>
      <c r="U27" s="48"/>
      <c r="V27" s="48"/>
      <c r="W27" s="48"/>
      <c r="X27" s="48"/>
      <c r="Y27" s="48"/>
      <c r="Z27" s="49"/>
      <c r="AA27" s="49"/>
      <c r="AB27" s="49"/>
    </row>
    <row r="28" spans="1:28" ht="13.5" customHeight="1" x14ac:dyDescent="0.15">
      <c r="O28" s="53"/>
      <c r="P28" s="53"/>
      <c r="Q28" s="53"/>
    </row>
    <row r="29" spans="1:28" ht="13.5" customHeight="1" thickBot="1" x14ac:dyDescent="0.2">
      <c r="A29" s="42" t="s">
        <v>468</v>
      </c>
      <c r="B29" s="43"/>
      <c r="C29" s="44"/>
      <c r="D29" s="45"/>
      <c r="E29" s="45"/>
      <c r="F29" s="45"/>
      <c r="G29" s="45"/>
      <c r="H29" s="45"/>
      <c r="I29" s="45"/>
      <c r="J29" s="45"/>
      <c r="K29" s="45"/>
      <c r="L29" s="45"/>
      <c r="M29" s="45"/>
      <c r="N29" s="47"/>
      <c r="O29" s="53"/>
      <c r="P29" s="53"/>
      <c r="Q29" s="53"/>
    </row>
    <row r="30" spans="1:28" ht="61.5" customHeight="1" thickBot="1" x14ac:dyDescent="0.2">
      <c r="A30" s="271"/>
      <c r="B30" s="272"/>
      <c r="C30" s="272"/>
      <c r="D30" s="273"/>
      <c r="E30" s="54"/>
      <c r="F30" s="54"/>
      <c r="G30" s="54"/>
      <c r="H30" s="54"/>
      <c r="I30" s="54"/>
      <c r="J30" s="54"/>
      <c r="K30" s="54"/>
      <c r="L30" s="54"/>
      <c r="M30" s="54"/>
      <c r="N30" s="54"/>
      <c r="O30" s="53"/>
      <c r="P30" s="53"/>
      <c r="Q30" s="53"/>
    </row>
    <row r="32" spans="1:28" x14ac:dyDescent="0.15">
      <c r="A32" s="109"/>
    </row>
  </sheetData>
  <sheetProtection password="CA77" sheet="1" objects="1" scenarios="1" formatCells="0"/>
  <mergeCells count="17">
    <mergeCell ref="A30:D30"/>
    <mergeCell ref="A27:D27"/>
    <mergeCell ref="A16:A18"/>
    <mergeCell ref="A19:A21"/>
    <mergeCell ref="A22:A24"/>
    <mergeCell ref="B19:B21"/>
    <mergeCell ref="B22:B24"/>
    <mergeCell ref="B16:B18"/>
    <mergeCell ref="A4:A6"/>
    <mergeCell ref="A7:A9"/>
    <mergeCell ref="A10:A12"/>
    <mergeCell ref="A13:A15"/>
    <mergeCell ref="B3:C3"/>
    <mergeCell ref="B4:B6"/>
    <mergeCell ref="B7:B9"/>
    <mergeCell ref="B10:B12"/>
    <mergeCell ref="B13:B15"/>
  </mergeCells>
  <phoneticPr fontId="0" type="noConversion"/>
  <hyperlinks>
    <hyperlink ref="A2" location="Validação!A1" display="Ver validação" xr:uid="{00000000-0004-0000-10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4">
    <tabColor theme="3" tint="-0.499984740745262"/>
    <pageSetUpPr autoPageBreaks="0"/>
  </sheetPr>
  <dimension ref="A1:AB53"/>
  <sheetViews>
    <sheetView showGridLines="0" showRowColHeaders="0" topLeftCell="A25" zoomScaleNormal="100" workbookViewId="0">
      <selection activeCell="O50" sqref="O50"/>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17" ht="87" customHeight="1" x14ac:dyDescent="0.15">
      <c r="A3" s="55" t="s">
        <v>125</v>
      </c>
      <c r="B3" s="281" t="s">
        <v>509</v>
      </c>
      <c r="C3" s="282"/>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248" t="s">
        <v>126</v>
      </c>
      <c r="B4" s="251" t="s">
        <v>56</v>
      </c>
      <c r="C4" s="98" t="s">
        <v>21</v>
      </c>
      <c r="D4" s="155">
        <v>0</v>
      </c>
      <c r="E4" s="155">
        <v>0</v>
      </c>
      <c r="F4" s="155">
        <v>0</v>
      </c>
      <c r="G4" s="155">
        <v>0</v>
      </c>
      <c r="H4" s="155">
        <v>0</v>
      </c>
      <c r="I4" s="155">
        <v>0</v>
      </c>
      <c r="J4" s="106">
        <v>0</v>
      </c>
      <c r="K4" s="106">
        <v>0</v>
      </c>
      <c r="L4" s="155">
        <v>0</v>
      </c>
      <c r="M4" s="155">
        <v>0</v>
      </c>
      <c r="N4" s="99">
        <f t="shared" ref="N4:N24" si="0">SUM(D4:M4)</f>
        <v>0</v>
      </c>
      <c r="O4" s="37">
        <f>IF(OR(D4="",E4="",F4="",G4="",H4="",I4="",J4="",K4="",L4="",M4="",D5="",E5="",F5="",G5="",H5="",I5="",J5="",K5="",L5="",M5=""),1,0)</f>
        <v>0</v>
      </c>
      <c r="P4" s="37">
        <f>SUM(O4,O7,O10,O13,O16,O19,O22,O25,O28,O31,O34,O37,O40)</f>
        <v>0</v>
      </c>
    </row>
    <row r="5" spans="1:17" ht="13.5" customHeight="1" x14ac:dyDescent="0.15">
      <c r="A5" s="249"/>
      <c r="B5" s="252"/>
      <c r="C5" s="100" t="s">
        <v>24</v>
      </c>
      <c r="D5" s="155">
        <v>0</v>
      </c>
      <c r="E5" s="155">
        <v>0</v>
      </c>
      <c r="F5" s="155">
        <v>0</v>
      </c>
      <c r="G5" s="155">
        <v>0</v>
      </c>
      <c r="H5" s="155">
        <v>0</v>
      </c>
      <c r="I5" s="155">
        <v>0</v>
      </c>
      <c r="J5" s="107">
        <v>0</v>
      </c>
      <c r="K5" s="107">
        <v>0</v>
      </c>
      <c r="L5" s="156">
        <v>20</v>
      </c>
      <c r="M5" s="156">
        <v>0</v>
      </c>
      <c r="N5" s="101">
        <f t="shared" si="0"/>
        <v>20</v>
      </c>
      <c r="O5" s="38"/>
      <c r="P5" s="38"/>
    </row>
    <row r="6" spans="1:17" ht="13.5" customHeight="1" x14ac:dyDescent="0.15">
      <c r="A6" s="254"/>
      <c r="B6" s="255"/>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20</v>
      </c>
      <c r="M6" s="102">
        <f t="shared" si="1"/>
        <v>0</v>
      </c>
      <c r="N6" s="103">
        <f>SUM(D6:M6)</f>
        <v>20</v>
      </c>
      <c r="O6" s="38"/>
      <c r="P6" s="38"/>
    </row>
    <row r="7" spans="1:17" ht="13.5" customHeight="1" x14ac:dyDescent="0.15">
      <c r="A7" s="248" t="s">
        <v>127</v>
      </c>
      <c r="B7" s="251" t="s">
        <v>423</v>
      </c>
      <c r="C7" s="98" t="s">
        <v>21</v>
      </c>
      <c r="D7" s="155">
        <v>0</v>
      </c>
      <c r="E7" s="155">
        <v>0</v>
      </c>
      <c r="F7" s="155">
        <v>0</v>
      </c>
      <c r="G7" s="155">
        <v>0</v>
      </c>
      <c r="H7" s="155">
        <v>0</v>
      </c>
      <c r="I7" s="155">
        <v>0</v>
      </c>
      <c r="J7" s="106">
        <v>0</v>
      </c>
      <c r="K7" s="106">
        <v>0</v>
      </c>
      <c r="L7" s="155">
        <v>91</v>
      </c>
      <c r="M7" s="155">
        <v>0</v>
      </c>
      <c r="N7" s="99">
        <f t="shared" si="0"/>
        <v>91</v>
      </c>
      <c r="O7" s="37">
        <f>IF(OR(D7="",E7="",F7="",G7="",H7="",I7="",J7="",K7="",L7="",M7="",D8="",E8="",F8="",G8="",H8="",I8="",J8="",K8="",L8="",M8=""),1,0)</f>
        <v>0</v>
      </c>
      <c r="P7" s="38"/>
    </row>
    <row r="8" spans="1:17" ht="13.5" customHeight="1" x14ac:dyDescent="0.15">
      <c r="A8" s="249"/>
      <c r="B8" s="252"/>
      <c r="C8" s="100" t="s">
        <v>24</v>
      </c>
      <c r="D8" s="156">
        <v>18</v>
      </c>
      <c r="E8" s="156">
        <v>0</v>
      </c>
      <c r="F8" s="156">
        <v>0</v>
      </c>
      <c r="G8" s="156">
        <v>211</v>
      </c>
      <c r="H8" s="156">
        <v>0</v>
      </c>
      <c r="I8" s="156">
        <v>0</v>
      </c>
      <c r="J8" s="107">
        <v>0</v>
      </c>
      <c r="K8" s="107">
        <v>0</v>
      </c>
      <c r="L8" s="156">
        <v>643</v>
      </c>
      <c r="M8" s="156">
        <v>0</v>
      </c>
      <c r="N8" s="101">
        <f t="shared" si="0"/>
        <v>872</v>
      </c>
      <c r="O8" s="38"/>
      <c r="P8" s="38"/>
    </row>
    <row r="9" spans="1:17" ht="13.5" customHeight="1" x14ac:dyDescent="0.15">
      <c r="A9" s="254"/>
      <c r="B9" s="255"/>
      <c r="C9" s="102" t="s">
        <v>25</v>
      </c>
      <c r="D9" s="102">
        <f t="shared" ref="D9:M9" si="2">SUM(D7,D8)</f>
        <v>18</v>
      </c>
      <c r="E9" s="102">
        <f t="shared" si="2"/>
        <v>0</v>
      </c>
      <c r="F9" s="102">
        <f t="shared" si="2"/>
        <v>0</v>
      </c>
      <c r="G9" s="102">
        <f t="shared" si="2"/>
        <v>211</v>
      </c>
      <c r="H9" s="102">
        <f t="shared" si="2"/>
        <v>0</v>
      </c>
      <c r="I9" s="102">
        <f t="shared" si="2"/>
        <v>0</v>
      </c>
      <c r="J9" s="102">
        <f t="shared" si="2"/>
        <v>0</v>
      </c>
      <c r="K9" s="102">
        <f t="shared" si="2"/>
        <v>0</v>
      </c>
      <c r="L9" s="102">
        <f t="shared" si="2"/>
        <v>734</v>
      </c>
      <c r="M9" s="102">
        <f t="shared" si="2"/>
        <v>0</v>
      </c>
      <c r="N9" s="103">
        <f t="shared" si="0"/>
        <v>963</v>
      </c>
      <c r="O9" s="38"/>
      <c r="P9" s="38"/>
    </row>
    <row r="10" spans="1:17" ht="13.5" customHeight="1" x14ac:dyDescent="0.15">
      <c r="A10" s="248" t="s">
        <v>129</v>
      </c>
      <c r="B10" s="251" t="s">
        <v>57</v>
      </c>
      <c r="C10" s="98" t="s">
        <v>21</v>
      </c>
      <c r="D10" s="106">
        <v>0</v>
      </c>
      <c r="E10" s="106">
        <v>0</v>
      </c>
      <c r="F10" s="106">
        <v>0</v>
      </c>
      <c r="G10" s="106">
        <v>0</v>
      </c>
      <c r="H10" s="106">
        <v>0</v>
      </c>
      <c r="I10" s="106">
        <v>0</v>
      </c>
      <c r="J10" s="106">
        <v>0</v>
      </c>
      <c r="K10" s="106">
        <v>0</v>
      </c>
      <c r="L10" s="106">
        <v>0</v>
      </c>
      <c r="M10" s="106">
        <v>0</v>
      </c>
      <c r="N10" s="99">
        <f t="shared" si="0"/>
        <v>0</v>
      </c>
      <c r="O10" s="37">
        <f>IF(OR(D10="",E10="",F10="",G10="",H10="",I10="",J10="",K10="",L10="",M10="",D11="",E11="",F11="",G11="",H11="",I11="",J11="",K11="",L11="",M11=""),1,0)</f>
        <v>0</v>
      </c>
      <c r="P10" s="38"/>
    </row>
    <row r="11" spans="1:17" ht="13.5" customHeight="1" x14ac:dyDescent="0.15">
      <c r="A11" s="249"/>
      <c r="B11" s="252"/>
      <c r="C11" s="100" t="s">
        <v>24</v>
      </c>
      <c r="D11" s="107">
        <v>0</v>
      </c>
      <c r="E11" s="107">
        <v>0</v>
      </c>
      <c r="F11" s="107">
        <v>0</v>
      </c>
      <c r="G11" s="107">
        <v>0</v>
      </c>
      <c r="H11" s="107">
        <v>0</v>
      </c>
      <c r="I11" s="107">
        <v>0</v>
      </c>
      <c r="J11" s="107">
        <v>0</v>
      </c>
      <c r="K11" s="107">
        <v>0</v>
      </c>
      <c r="L11" s="107">
        <v>0</v>
      </c>
      <c r="M11" s="107">
        <v>0</v>
      </c>
      <c r="N11" s="101">
        <f t="shared" si="0"/>
        <v>0</v>
      </c>
      <c r="O11" s="38"/>
      <c r="P11" s="38"/>
    </row>
    <row r="12" spans="1:17" ht="13.5" customHeight="1" x14ac:dyDescent="0.15">
      <c r="A12" s="254"/>
      <c r="B12" s="255"/>
      <c r="C12" s="102" t="s">
        <v>25</v>
      </c>
      <c r="D12" s="102">
        <f t="shared" ref="D12:M12" si="3">SUM(D10,D11)</f>
        <v>0</v>
      </c>
      <c r="E12" s="102">
        <f t="shared" si="3"/>
        <v>0</v>
      </c>
      <c r="F12" s="102">
        <f t="shared" si="3"/>
        <v>0</v>
      </c>
      <c r="G12" s="102">
        <f t="shared" si="3"/>
        <v>0</v>
      </c>
      <c r="H12" s="102">
        <f t="shared" si="3"/>
        <v>0</v>
      </c>
      <c r="I12" s="102">
        <f t="shared" si="3"/>
        <v>0</v>
      </c>
      <c r="J12" s="102">
        <f t="shared" si="3"/>
        <v>0</v>
      </c>
      <c r="K12" s="102">
        <f t="shared" si="3"/>
        <v>0</v>
      </c>
      <c r="L12" s="102">
        <f t="shared" si="3"/>
        <v>0</v>
      </c>
      <c r="M12" s="102">
        <f t="shared" si="3"/>
        <v>0</v>
      </c>
      <c r="N12" s="103">
        <f t="shared" si="0"/>
        <v>0</v>
      </c>
      <c r="O12" s="38"/>
      <c r="P12" s="38"/>
    </row>
    <row r="13" spans="1:17" ht="13.5" customHeight="1" x14ac:dyDescent="0.15">
      <c r="A13" s="248" t="s">
        <v>131</v>
      </c>
      <c r="B13" s="251" t="s">
        <v>422</v>
      </c>
      <c r="C13" s="98" t="s">
        <v>21</v>
      </c>
      <c r="D13" s="155">
        <v>0</v>
      </c>
      <c r="E13" s="155">
        <v>0</v>
      </c>
      <c r="F13" s="155">
        <v>2</v>
      </c>
      <c r="G13" s="155">
        <v>0</v>
      </c>
      <c r="H13" s="155">
        <v>0</v>
      </c>
      <c r="I13" s="155">
        <v>0</v>
      </c>
      <c r="J13" s="106">
        <v>0</v>
      </c>
      <c r="K13" s="106">
        <v>0</v>
      </c>
      <c r="L13" s="155">
        <v>15</v>
      </c>
      <c r="M13" s="155">
        <v>0</v>
      </c>
      <c r="N13" s="99">
        <f t="shared" si="0"/>
        <v>17</v>
      </c>
      <c r="O13" s="37">
        <f>IF(OR(D13="",E13="",F13="",G13="",H13="",I13="",J13="",K13="",L13="",M13="",D14="",E14="",F14="",G14="",H14="",I14="",J14="",K14="",L14="",M14=""),1,0)</f>
        <v>0</v>
      </c>
      <c r="P13" s="38"/>
    </row>
    <row r="14" spans="1:17" ht="13.5" customHeight="1" x14ac:dyDescent="0.15">
      <c r="A14" s="249"/>
      <c r="B14" s="252"/>
      <c r="C14" s="100" t="s">
        <v>24</v>
      </c>
      <c r="D14" s="156">
        <v>0</v>
      </c>
      <c r="E14" s="156">
        <v>3</v>
      </c>
      <c r="F14" s="156">
        <v>0</v>
      </c>
      <c r="G14" s="156">
        <v>14</v>
      </c>
      <c r="H14" s="156">
        <v>0</v>
      </c>
      <c r="I14" s="156">
        <v>0</v>
      </c>
      <c r="J14" s="107">
        <v>0</v>
      </c>
      <c r="K14" s="107">
        <v>0</v>
      </c>
      <c r="L14" s="156">
        <v>13</v>
      </c>
      <c r="M14" s="156">
        <v>0</v>
      </c>
      <c r="N14" s="101">
        <f t="shared" si="0"/>
        <v>30</v>
      </c>
      <c r="O14" s="38"/>
      <c r="P14" s="38"/>
    </row>
    <row r="15" spans="1:17" ht="13.5" customHeight="1" x14ac:dyDescent="0.15">
      <c r="A15" s="254"/>
      <c r="B15" s="255"/>
      <c r="C15" s="102" t="s">
        <v>25</v>
      </c>
      <c r="D15" s="102">
        <f t="shared" ref="D15:M15" si="4">SUM(D13,D14)</f>
        <v>0</v>
      </c>
      <c r="E15" s="102">
        <f t="shared" si="4"/>
        <v>3</v>
      </c>
      <c r="F15" s="102">
        <f t="shared" si="4"/>
        <v>2</v>
      </c>
      <c r="G15" s="102">
        <f t="shared" si="4"/>
        <v>14</v>
      </c>
      <c r="H15" s="102">
        <f t="shared" si="4"/>
        <v>0</v>
      </c>
      <c r="I15" s="102">
        <f t="shared" si="4"/>
        <v>0</v>
      </c>
      <c r="J15" s="102">
        <f t="shared" si="4"/>
        <v>0</v>
      </c>
      <c r="K15" s="102">
        <f t="shared" si="4"/>
        <v>0</v>
      </c>
      <c r="L15" s="102">
        <f t="shared" si="4"/>
        <v>28</v>
      </c>
      <c r="M15" s="102">
        <f t="shared" si="4"/>
        <v>0</v>
      </c>
      <c r="N15" s="103">
        <f t="shared" si="0"/>
        <v>47</v>
      </c>
      <c r="O15" s="38"/>
      <c r="P15" s="38"/>
    </row>
    <row r="16" spans="1:17" ht="13.5" customHeight="1" x14ac:dyDescent="0.15">
      <c r="A16" s="248" t="s">
        <v>133</v>
      </c>
      <c r="B16" s="251" t="s">
        <v>58</v>
      </c>
      <c r="C16" s="217" t="s">
        <v>21</v>
      </c>
      <c r="D16" s="215">
        <v>0</v>
      </c>
      <c r="E16" s="215">
        <v>67</v>
      </c>
      <c r="F16" s="215">
        <v>0</v>
      </c>
      <c r="G16" s="215">
        <v>11</v>
      </c>
      <c r="H16" s="215">
        <v>0</v>
      </c>
      <c r="I16" s="215">
        <v>0</v>
      </c>
      <c r="J16" s="217">
        <v>0</v>
      </c>
      <c r="K16" s="217">
        <v>0</v>
      </c>
      <c r="L16" s="215">
        <v>93</v>
      </c>
      <c r="M16" s="215">
        <v>0</v>
      </c>
      <c r="N16" s="99">
        <f t="shared" si="0"/>
        <v>171</v>
      </c>
      <c r="O16" s="37">
        <f>IF(OR(D16="",E16="",F16="",G16="",H16="",I16="",J16="",K16="",L16="",M16="",D17="",E17="",F17="",G17="",H17="",I17="",J17="",K17="",L17="",M17=""),1,0)</f>
        <v>0</v>
      </c>
      <c r="P16" s="38"/>
    </row>
    <row r="17" spans="1:16" ht="13.5" customHeight="1" x14ac:dyDescent="0.15">
      <c r="A17" s="249"/>
      <c r="B17" s="252"/>
      <c r="C17" s="218"/>
      <c r="D17" s="216">
        <v>0</v>
      </c>
      <c r="E17" s="216">
        <v>0</v>
      </c>
      <c r="F17" s="216">
        <v>4</v>
      </c>
      <c r="G17" s="216">
        <v>122</v>
      </c>
      <c r="H17" s="216">
        <v>0</v>
      </c>
      <c r="I17" s="216">
        <v>0</v>
      </c>
      <c r="J17" s="218">
        <v>0</v>
      </c>
      <c r="K17" s="218">
        <v>0</v>
      </c>
      <c r="L17" s="216">
        <v>252</v>
      </c>
      <c r="M17" s="216">
        <v>0</v>
      </c>
      <c r="N17" s="101">
        <f t="shared" si="0"/>
        <v>378</v>
      </c>
      <c r="O17" s="38"/>
      <c r="P17" s="38"/>
    </row>
    <row r="18" spans="1:16" ht="13.5" customHeight="1" x14ac:dyDescent="0.15">
      <c r="A18" s="254"/>
      <c r="B18" s="255"/>
      <c r="C18" s="102" t="s">
        <v>25</v>
      </c>
      <c r="D18" s="102">
        <f t="shared" ref="D18:M18" si="5">SUM(D16,D17)</f>
        <v>0</v>
      </c>
      <c r="E18" s="102">
        <f t="shared" si="5"/>
        <v>67</v>
      </c>
      <c r="F18" s="102">
        <f t="shared" si="5"/>
        <v>4</v>
      </c>
      <c r="G18" s="102">
        <f t="shared" si="5"/>
        <v>133</v>
      </c>
      <c r="H18" s="102">
        <f t="shared" si="5"/>
        <v>0</v>
      </c>
      <c r="I18" s="102">
        <f t="shared" si="5"/>
        <v>0</v>
      </c>
      <c r="J18" s="102">
        <f t="shared" si="5"/>
        <v>0</v>
      </c>
      <c r="K18" s="102">
        <f t="shared" si="5"/>
        <v>0</v>
      </c>
      <c r="L18" s="102">
        <f t="shared" si="5"/>
        <v>345</v>
      </c>
      <c r="M18" s="102">
        <f t="shared" si="5"/>
        <v>0</v>
      </c>
      <c r="N18" s="103">
        <f t="shared" si="0"/>
        <v>549</v>
      </c>
      <c r="O18" s="38"/>
      <c r="P18" s="38"/>
    </row>
    <row r="19" spans="1:16" ht="13.5" customHeight="1" x14ac:dyDescent="0.15">
      <c r="A19" s="248" t="s">
        <v>135</v>
      </c>
      <c r="B19" s="251" t="s">
        <v>424</v>
      </c>
      <c r="C19" s="98" t="s">
        <v>21</v>
      </c>
      <c r="D19" s="155">
        <v>0</v>
      </c>
      <c r="E19" s="155">
        <v>0</v>
      </c>
      <c r="F19" s="155">
        <v>0</v>
      </c>
      <c r="G19" s="155">
        <v>0</v>
      </c>
      <c r="H19" s="155">
        <v>0</v>
      </c>
      <c r="I19" s="155">
        <v>0</v>
      </c>
      <c r="J19" s="106">
        <v>0</v>
      </c>
      <c r="K19" s="106">
        <v>0</v>
      </c>
      <c r="L19" s="155">
        <v>224</v>
      </c>
      <c r="M19" s="155">
        <v>0</v>
      </c>
      <c r="N19" s="99">
        <f t="shared" si="0"/>
        <v>224</v>
      </c>
      <c r="O19" s="37">
        <f>IF(OR(D19="",E19="",F19="",G19="",H19="",I19="",J19="",K19="",L19="",M19="",D20="",E20="",F20="",G20="",H20="",I20="",J20="",K20="",L20="",M20=""),1,0)</f>
        <v>0</v>
      </c>
      <c r="P19" s="38"/>
    </row>
    <row r="20" spans="1:16" ht="13.5" customHeight="1" x14ac:dyDescent="0.15">
      <c r="A20" s="249"/>
      <c r="B20" s="252" t="s">
        <v>59</v>
      </c>
      <c r="C20" s="100" t="s">
        <v>24</v>
      </c>
      <c r="D20" s="155">
        <v>0</v>
      </c>
      <c r="E20" s="155">
        <v>0</v>
      </c>
      <c r="F20" s="155">
        <v>0</v>
      </c>
      <c r="G20" s="155">
        <v>0</v>
      </c>
      <c r="H20" s="155">
        <v>0</v>
      </c>
      <c r="I20" s="155">
        <v>0</v>
      </c>
      <c r="J20" s="107">
        <v>0</v>
      </c>
      <c r="K20" s="107">
        <v>0</v>
      </c>
      <c r="L20" s="156">
        <v>15</v>
      </c>
      <c r="M20" s="156">
        <v>0</v>
      </c>
      <c r="N20" s="101">
        <f t="shared" si="0"/>
        <v>15</v>
      </c>
      <c r="O20" s="38"/>
      <c r="P20" s="38"/>
    </row>
    <row r="21" spans="1:16" ht="13.5" customHeight="1" x14ac:dyDescent="0.15">
      <c r="A21" s="254"/>
      <c r="B21" s="255"/>
      <c r="C21" s="102" t="s">
        <v>25</v>
      </c>
      <c r="D21" s="102">
        <f t="shared" ref="D21:M21" si="6">SUM(D19,D20)</f>
        <v>0</v>
      </c>
      <c r="E21" s="102">
        <f t="shared" si="6"/>
        <v>0</v>
      </c>
      <c r="F21" s="102">
        <f t="shared" si="6"/>
        <v>0</v>
      </c>
      <c r="G21" s="102">
        <f t="shared" si="6"/>
        <v>0</v>
      </c>
      <c r="H21" s="102">
        <f t="shared" si="6"/>
        <v>0</v>
      </c>
      <c r="I21" s="102">
        <f t="shared" si="6"/>
        <v>0</v>
      </c>
      <c r="J21" s="102">
        <f t="shared" si="6"/>
        <v>0</v>
      </c>
      <c r="K21" s="102">
        <f t="shared" si="6"/>
        <v>0</v>
      </c>
      <c r="L21" s="102">
        <f t="shared" si="6"/>
        <v>239</v>
      </c>
      <c r="M21" s="102">
        <f t="shared" si="6"/>
        <v>0</v>
      </c>
      <c r="N21" s="103">
        <f t="shared" si="0"/>
        <v>239</v>
      </c>
      <c r="O21" s="38"/>
      <c r="P21" s="38"/>
    </row>
    <row r="22" spans="1:16" ht="13.5" customHeight="1" x14ac:dyDescent="0.15">
      <c r="A22" s="248" t="s">
        <v>137</v>
      </c>
      <c r="B22" s="251" t="s">
        <v>425</v>
      </c>
      <c r="C22" s="98" t="s">
        <v>21</v>
      </c>
      <c r="D22" s="155">
        <v>0</v>
      </c>
      <c r="E22" s="155">
        <v>0</v>
      </c>
      <c r="F22" s="155">
        <v>0</v>
      </c>
      <c r="G22" s="155">
        <v>0</v>
      </c>
      <c r="H22" s="155">
        <v>0</v>
      </c>
      <c r="I22" s="155">
        <v>0</v>
      </c>
      <c r="J22" s="106">
        <v>0</v>
      </c>
      <c r="K22" s="106">
        <v>0</v>
      </c>
      <c r="L22" s="155">
        <v>5</v>
      </c>
      <c r="M22" s="155">
        <v>0</v>
      </c>
      <c r="N22" s="99">
        <f t="shared" si="0"/>
        <v>5</v>
      </c>
      <c r="O22" s="37">
        <f>IF(OR(D22="",E22="",F22="",G22="",H22="",I22="",J22="",K22="",L22="",M22="",D23="",E23="",F23="",G23="",H23="",I23="",J23="",K23="",L23="",M23=""),1,0)</f>
        <v>0</v>
      </c>
      <c r="P22" s="38"/>
    </row>
    <row r="23" spans="1:16" ht="13.5" customHeight="1" x14ac:dyDescent="0.15">
      <c r="A23" s="249"/>
      <c r="B23" s="252" t="s">
        <v>60</v>
      </c>
      <c r="C23" s="100" t="s">
        <v>24</v>
      </c>
      <c r="D23" s="156">
        <v>0</v>
      </c>
      <c r="E23" s="156">
        <v>0</v>
      </c>
      <c r="F23" s="156">
        <v>5</v>
      </c>
      <c r="G23" s="216">
        <v>19</v>
      </c>
      <c r="H23" s="156">
        <v>0</v>
      </c>
      <c r="I23" s="156">
        <v>0</v>
      </c>
      <c r="J23" s="107">
        <v>0</v>
      </c>
      <c r="K23" s="107">
        <v>0</v>
      </c>
      <c r="L23" s="156">
        <v>84</v>
      </c>
      <c r="M23" s="156">
        <v>0</v>
      </c>
      <c r="N23" s="101">
        <f t="shared" si="0"/>
        <v>108</v>
      </c>
      <c r="O23" s="38"/>
      <c r="P23" s="38"/>
    </row>
    <row r="24" spans="1:16" ht="13.5" customHeight="1" x14ac:dyDescent="0.15">
      <c r="A24" s="254"/>
      <c r="B24" s="255"/>
      <c r="C24" s="102" t="s">
        <v>25</v>
      </c>
      <c r="D24" s="102">
        <f t="shared" ref="D24:M24" si="7">SUM(D22,D23)</f>
        <v>0</v>
      </c>
      <c r="E24" s="102">
        <f t="shared" si="7"/>
        <v>0</v>
      </c>
      <c r="F24" s="102">
        <f t="shared" si="7"/>
        <v>5</v>
      </c>
      <c r="G24" s="102">
        <f t="shared" si="7"/>
        <v>19</v>
      </c>
      <c r="H24" s="102">
        <f t="shared" si="7"/>
        <v>0</v>
      </c>
      <c r="I24" s="102">
        <f t="shared" si="7"/>
        <v>0</v>
      </c>
      <c r="J24" s="102">
        <f t="shared" si="7"/>
        <v>0</v>
      </c>
      <c r="K24" s="102">
        <f t="shared" si="7"/>
        <v>0</v>
      </c>
      <c r="L24" s="102">
        <f t="shared" si="7"/>
        <v>89</v>
      </c>
      <c r="M24" s="102">
        <f t="shared" si="7"/>
        <v>0</v>
      </c>
      <c r="N24" s="103">
        <f t="shared" si="0"/>
        <v>113</v>
      </c>
      <c r="O24" s="38"/>
      <c r="P24" s="38"/>
    </row>
    <row r="25" spans="1:16" ht="13.5" customHeight="1" x14ac:dyDescent="0.15">
      <c r="A25" s="248" t="s">
        <v>391</v>
      </c>
      <c r="B25" s="251" t="s">
        <v>136</v>
      </c>
      <c r="C25" s="98" t="s">
        <v>21</v>
      </c>
      <c r="D25" s="155">
        <v>0</v>
      </c>
      <c r="E25" s="155">
        <v>0</v>
      </c>
      <c r="F25" s="155">
        <v>0</v>
      </c>
      <c r="G25" s="155">
        <v>0</v>
      </c>
      <c r="H25" s="155">
        <v>0</v>
      </c>
      <c r="I25" s="155">
        <v>0</v>
      </c>
      <c r="J25" s="106">
        <v>0</v>
      </c>
      <c r="K25" s="106">
        <v>0</v>
      </c>
      <c r="L25" s="155">
        <v>0</v>
      </c>
      <c r="M25" s="155">
        <v>0</v>
      </c>
      <c r="N25" s="99">
        <f t="shared" ref="N25:N42" si="8">SUM(D25:M25)</f>
        <v>0</v>
      </c>
      <c r="O25" s="37">
        <f>IF(OR(D25="",E25="",F25="",G25="",H25="",I25="",J25="",K25="",L25="",M25="",D26="",E26="",F26="",G26="",H26="",I26="",J26="",K26="",L26="",M26=""),1,0)</f>
        <v>0</v>
      </c>
      <c r="P25" s="37" t="str">
        <f>IF(AND('Modalidade de Horário'!M9&gt;0,N27=0),"ERRO","OK")</f>
        <v>OK</v>
      </c>
    </row>
    <row r="26" spans="1:16" ht="13.5" customHeight="1" x14ac:dyDescent="0.15">
      <c r="A26" s="249"/>
      <c r="B26" s="252" t="s">
        <v>61</v>
      </c>
      <c r="C26" s="100" t="s">
        <v>24</v>
      </c>
      <c r="D26" s="156">
        <v>0</v>
      </c>
      <c r="E26" s="156">
        <v>0</v>
      </c>
      <c r="F26" s="156">
        <v>0</v>
      </c>
      <c r="G26" s="156">
        <v>0</v>
      </c>
      <c r="H26" s="156">
        <v>0</v>
      </c>
      <c r="I26" s="156">
        <v>0</v>
      </c>
      <c r="J26" s="107">
        <v>0</v>
      </c>
      <c r="K26" s="107">
        <v>0</v>
      </c>
      <c r="L26" s="156">
        <v>1</v>
      </c>
      <c r="M26" s="156">
        <v>0</v>
      </c>
      <c r="N26" s="101">
        <f t="shared" si="8"/>
        <v>1</v>
      </c>
      <c r="O26" s="38"/>
      <c r="P26" s="38"/>
    </row>
    <row r="27" spans="1:16" ht="13.5" customHeight="1" x14ac:dyDescent="0.15">
      <c r="A27" s="254"/>
      <c r="B27" s="255"/>
      <c r="C27" s="102" t="s">
        <v>25</v>
      </c>
      <c r="D27" s="102">
        <f t="shared" ref="D27:M27" si="9">SUM(D25,D26)</f>
        <v>0</v>
      </c>
      <c r="E27" s="102">
        <f t="shared" si="9"/>
        <v>0</v>
      </c>
      <c r="F27" s="102">
        <f t="shared" si="9"/>
        <v>0</v>
      </c>
      <c r="G27" s="102">
        <f t="shared" si="9"/>
        <v>0</v>
      </c>
      <c r="H27" s="102">
        <f t="shared" si="9"/>
        <v>0</v>
      </c>
      <c r="I27" s="102">
        <f t="shared" si="9"/>
        <v>0</v>
      </c>
      <c r="J27" s="102">
        <f t="shared" si="9"/>
        <v>0</v>
      </c>
      <c r="K27" s="102">
        <f t="shared" si="9"/>
        <v>0</v>
      </c>
      <c r="L27" s="102">
        <f t="shared" si="9"/>
        <v>1</v>
      </c>
      <c r="M27" s="102">
        <f t="shared" si="9"/>
        <v>0</v>
      </c>
      <c r="N27" s="103">
        <f t="shared" si="8"/>
        <v>1</v>
      </c>
      <c r="O27" s="38"/>
      <c r="P27" s="38"/>
    </row>
    <row r="28" spans="1:16" ht="13.5" customHeight="1" x14ac:dyDescent="0.15">
      <c r="A28" s="248" t="s">
        <v>392</v>
      </c>
      <c r="B28" s="251" t="s">
        <v>426</v>
      </c>
      <c r="C28" s="98" t="s">
        <v>21</v>
      </c>
      <c r="D28" s="215">
        <v>0</v>
      </c>
      <c r="E28" s="215">
        <v>6</v>
      </c>
      <c r="F28" s="215">
        <v>0</v>
      </c>
      <c r="G28" s="215">
        <v>1</v>
      </c>
      <c r="H28" s="215">
        <v>0</v>
      </c>
      <c r="I28" s="215">
        <v>0</v>
      </c>
      <c r="J28" s="217">
        <v>0</v>
      </c>
      <c r="K28" s="217">
        <v>0</v>
      </c>
      <c r="L28" s="215">
        <v>30</v>
      </c>
      <c r="M28" s="215">
        <v>0</v>
      </c>
      <c r="N28" s="99">
        <f t="shared" si="8"/>
        <v>37</v>
      </c>
      <c r="O28" s="37">
        <f>IF(OR(D28="",E28="",F28="",G28="",H28="",I28="",J28="",K28="",L28="",M28="",D29="",E29="",F29="",G29="",H29="",I29="",J29="",K29="",L29="",M29=""),1,0)</f>
        <v>0</v>
      </c>
      <c r="P28" s="38"/>
    </row>
    <row r="29" spans="1:16" ht="13.5" customHeight="1" x14ac:dyDescent="0.15">
      <c r="A29" s="249"/>
      <c r="B29" s="252" t="s">
        <v>62</v>
      </c>
      <c r="C29" s="100" t="s">
        <v>24</v>
      </c>
      <c r="D29" s="216">
        <v>0</v>
      </c>
      <c r="E29" s="216">
        <v>0</v>
      </c>
      <c r="F29" s="216">
        <v>3</v>
      </c>
      <c r="G29" s="216">
        <v>9</v>
      </c>
      <c r="H29" s="216">
        <v>0</v>
      </c>
      <c r="I29" s="216">
        <v>0</v>
      </c>
      <c r="J29" s="218">
        <v>0</v>
      </c>
      <c r="K29" s="218">
        <v>0</v>
      </c>
      <c r="L29" s="216">
        <v>59</v>
      </c>
      <c r="M29" s="216">
        <v>0</v>
      </c>
      <c r="N29" s="101">
        <f t="shared" si="8"/>
        <v>71</v>
      </c>
      <c r="O29" s="38"/>
      <c r="P29" s="38"/>
    </row>
    <row r="30" spans="1:16" ht="13.5" customHeight="1" x14ac:dyDescent="0.15">
      <c r="A30" s="254"/>
      <c r="B30" s="255"/>
      <c r="C30" s="102" t="s">
        <v>25</v>
      </c>
      <c r="D30" s="102">
        <f t="shared" ref="D30:M30" si="10">SUM(D28,D29)</f>
        <v>0</v>
      </c>
      <c r="E30" s="102">
        <f t="shared" si="10"/>
        <v>6</v>
      </c>
      <c r="F30" s="102">
        <f t="shared" si="10"/>
        <v>3</v>
      </c>
      <c r="G30" s="102">
        <f t="shared" si="10"/>
        <v>10</v>
      </c>
      <c r="H30" s="102">
        <f t="shared" si="10"/>
        <v>0</v>
      </c>
      <c r="I30" s="102">
        <f t="shared" si="10"/>
        <v>0</v>
      </c>
      <c r="J30" s="102">
        <f t="shared" si="10"/>
        <v>0</v>
      </c>
      <c r="K30" s="102">
        <f t="shared" si="10"/>
        <v>0</v>
      </c>
      <c r="L30" s="102">
        <f t="shared" si="10"/>
        <v>89</v>
      </c>
      <c r="M30" s="102">
        <f t="shared" si="10"/>
        <v>0</v>
      </c>
      <c r="N30" s="103">
        <f t="shared" si="8"/>
        <v>108</v>
      </c>
      <c r="O30" s="38"/>
      <c r="P30" s="38"/>
    </row>
    <row r="31" spans="1:16" ht="13.5" customHeight="1" x14ac:dyDescent="0.15">
      <c r="A31" s="248" t="s">
        <v>393</v>
      </c>
      <c r="B31" s="251" t="s">
        <v>427</v>
      </c>
      <c r="C31" s="98" t="s">
        <v>21</v>
      </c>
      <c r="D31" s="155">
        <v>0</v>
      </c>
      <c r="E31" s="155">
        <v>0</v>
      </c>
      <c r="F31" s="155">
        <v>0</v>
      </c>
      <c r="G31" s="155">
        <v>0</v>
      </c>
      <c r="H31" s="155">
        <v>0</v>
      </c>
      <c r="I31" s="155">
        <v>0</v>
      </c>
      <c r="J31" s="106">
        <v>0</v>
      </c>
      <c r="K31" s="106">
        <v>0</v>
      </c>
      <c r="L31" s="155">
        <v>0</v>
      </c>
      <c r="M31" s="155">
        <v>0</v>
      </c>
      <c r="N31" s="99">
        <f t="shared" si="8"/>
        <v>0</v>
      </c>
      <c r="O31" s="37">
        <f>IF(OR(D31="",E31="",F31="",G31="",H31="",I31="",J31="",K31="",L31="",M31="",D32="",E32="",F32="",G32="",H32="",I32="",J32="",K32="",L32="",M32=""),1,0)</f>
        <v>0</v>
      </c>
      <c r="P31" s="38"/>
    </row>
    <row r="32" spans="1:16" ht="13.5" customHeight="1" x14ac:dyDescent="0.15">
      <c r="A32" s="249"/>
      <c r="B32" s="252" t="s">
        <v>63</v>
      </c>
      <c r="C32" s="100" t="s">
        <v>24</v>
      </c>
      <c r="D32" s="156">
        <v>0</v>
      </c>
      <c r="E32" s="156">
        <v>0</v>
      </c>
      <c r="F32" s="156">
        <v>0</v>
      </c>
      <c r="G32" s="156">
        <v>0</v>
      </c>
      <c r="H32" s="156">
        <v>0</v>
      </c>
      <c r="I32" s="156">
        <v>0</v>
      </c>
      <c r="J32" s="107">
        <v>0</v>
      </c>
      <c r="K32" s="107">
        <v>0</v>
      </c>
      <c r="L32" s="156">
        <v>0</v>
      </c>
      <c r="M32" s="156">
        <v>0</v>
      </c>
      <c r="N32" s="101">
        <f t="shared" si="8"/>
        <v>0</v>
      </c>
      <c r="O32" s="38"/>
      <c r="P32" s="38"/>
    </row>
    <row r="33" spans="1:17" ht="13.5" customHeight="1" x14ac:dyDescent="0.15">
      <c r="A33" s="254"/>
      <c r="B33" s="255"/>
      <c r="C33" s="102" t="s">
        <v>25</v>
      </c>
      <c r="D33" s="102">
        <f t="shared" ref="D33:M33" si="11">SUM(D31,D32)</f>
        <v>0</v>
      </c>
      <c r="E33" s="102">
        <f t="shared" si="11"/>
        <v>0</v>
      </c>
      <c r="F33" s="102">
        <f t="shared" si="11"/>
        <v>0</v>
      </c>
      <c r="G33" s="102">
        <f t="shared" si="11"/>
        <v>0</v>
      </c>
      <c r="H33" s="102">
        <f t="shared" si="11"/>
        <v>0</v>
      </c>
      <c r="I33" s="102">
        <f t="shared" si="11"/>
        <v>0</v>
      </c>
      <c r="J33" s="102">
        <f t="shared" si="11"/>
        <v>0</v>
      </c>
      <c r="K33" s="102">
        <f t="shared" si="11"/>
        <v>0</v>
      </c>
      <c r="L33" s="102">
        <f t="shared" si="11"/>
        <v>0</v>
      </c>
      <c r="M33" s="102">
        <f t="shared" si="11"/>
        <v>0</v>
      </c>
      <c r="N33" s="103">
        <f t="shared" si="8"/>
        <v>0</v>
      </c>
      <c r="O33" s="38"/>
      <c r="P33" s="38"/>
    </row>
    <row r="34" spans="1:17" ht="13.5" customHeight="1" x14ac:dyDescent="0.15">
      <c r="A34" s="248" t="s">
        <v>394</v>
      </c>
      <c r="B34" s="251" t="s">
        <v>428</v>
      </c>
      <c r="C34" s="98" t="s">
        <v>21</v>
      </c>
      <c r="D34" s="155">
        <v>0</v>
      </c>
      <c r="E34" s="155">
        <v>0</v>
      </c>
      <c r="F34" s="155">
        <v>0</v>
      </c>
      <c r="G34" s="155">
        <v>0</v>
      </c>
      <c r="H34" s="155">
        <v>0</v>
      </c>
      <c r="I34" s="155">
        <v>0</v>
      </c>
      <c r="J34" s="106">
        <v>0</v>
      </c>
      <c r="K34" s="106">
        <v>0</v>
      </c>
      <c r="L34" s="155">
        <v>0</v>
      </c>
      <c r="M34" s="155">
        <v>0</v>
      </c>
      <c r="N34" s="99">
        <f t="shared" si="8"/>
        <v>0</v>
      </c>
      <c r="O34" s="37">
        <f>IF(OR(D34="",E34="",F34="",G34="",H34="",I34="",J34="",K34="",L34="",M34="",D35="",E35="",F35="",G35="",H35="",I35="",J35="",K35="",L35="",M35=""),1,0)</f>
        <v>0</v>
      </c>
      <c r="P34" s="38"/>
    </row>
    <row r="35" spans="1:17" ht="13.5" customHeight="1" x14ac:dyDescent="0.15">
      <c r="A35" s="249"/>
      <c r="B35" s="252" t="s">
        <v>64</v>
      </c>
      <c r="C35" s="100" t="s">
        <v>24</v>
      </c>
      <c r="D35" s="156">
        <v>0</v>
      </c>
      <c r="E35" s="156">
        <v>0</v>
      </c>
      <c r="F35" s="156">
        <v>0</v>
      </c>
      <c r="G35" s="156">
        <v>0</v>
      </c>
      <c r="H35" s="156">
        <v>0</v>
      </c>
      <c r="I35" s="156">
        <v>0</v>
      </c>
      <c r="J35" s="107">
        <v>0</v>
      </c>
      <c r="K35" s="107">
        <v>0</v>
      </c>
      <c r="L35" s="156">
        <v>0</v>
      </c>
      <c r="M35" s="156">
        <v>0</v>
      </c>
      <c r="N35" s="101">
        <f t="shared" si="8"/>
        <v>0</v>
      </c>
      <c r="O35" s="38"/>
      <c r="P35" s="38"/>
    </row>
    <row r="36" spans="1:17" ht="13.5" customHeight="1" x14ac:dyDescent="0.15">
      <c r="A36" s="254"/>
      <c r="B36" s="255"/>
      <c r="C36" s="102" t="s">
        <v>25</v>
      </c>
      <c r="D36" s="102">
        <f t="shared" ref="D36:M36" si="12">SUM(D34,D35)</f>
        <v>0</v>
      </c>
      <c r="E36" s="102">
        <f t="shared" si="12"/>
        <v>0</v>
      </c>
      <c r="F36" s="102">
        <f t="shared" si="12"/>
        <v>0</v>
      </c>
      <c r="G36" s="102">
        <f t="shared" si="12"/>
        <v>0</v>
      </c>
      <c r="H36" s="102">
        <f t="shared" si="12"/>
        <v>0</v>
      </c>
      <c r="I36" s="102">
        <f t="shared" si="12"/>
        <v>0</v>
      </c>
      <c r="J36" s="102">
        <f t="shared" si="12"/>
        <v>0</v>
      </c>
      <c r="K36" s="102">
        <f t="shared" si="12"/>
        <v>0</v>
      </c>
      <c r="L36" s="102">
        <f t="shared" si="12"/>
        <v>0</v>
      </c>
      <c r="M36" s="102">
        <f t="shared" si="12"/>
        <v>0</v>
      </c>
      <c r="N36" s="103">
        <f t="shared" si="8"/>
        <v>0</v>
      </c>
      <c r="O36" s="38"/>
      <c r="P36" s="38"/>
    </row>
    <row r="37" spans="1:17" ht="13.5" customHeight="1" x14ac:dyDescent="0.15">
      <c r="A37" s="248" t="s">
        <v>395</v>
      </c>
      <c r="B37" s="251" t="s">
        <v>65</v>
      </c>
      <c r="C37" s="98" t="s">
        <v>21</v>
      </c>
      <c r="D37" s="155">
        <v>0</v>
      </c>
      <c r="E37" s="155">
        <v>0</v>
      </c>
      <c r="F37" s="155">
        <v>0</v>
      </c>
      <c r="G37" s="155">
        <v>0</v>
      </c>
      <c r="H37" s="155">
        <v>0</v>
      </c>
      <c r="I37" s="155">
        <v>0</v>
      </c>
      <c r="J37" s="106">
        <v>0</v>
      </c>
      <c r="K37" s="106">
        <v>0</v>
      </c>
      <c r="L37" s="155">
        <v>0</v>
      </c>
      <c r="M37" s="155">
        <v>0</v>
      </c>
      <c r="N37" s="99">
        <f t="shared" si="8"/>
        <v>0</v>
      </c>
      <c r="O37" s="37">
        <f>IF(OR(D37="",E37="",F37="",G37="",H37="",I37="",J37="",K37="",L37="",M37="",D38="",E38="",F38="",G38="",H38="",I38="",J38="",K38="",L38="",M38=""),1,0)</f>
        <v>0</v>
      </c>
      <c r="P37" s="38"/>
    </row>
    <row r="38" spans="1:17" ht="13.5" customHeight="1" x14ac:dyDescent="0.15">
      <c r="A38" s="249"/>
      <c r="B38" s="252"/>
      <c r="C38" s="100" t="s">
        <v>24</v>
      </c>
      <c r="D38" s="156">
        <v>0</v>
      </c>
      <c r="E38" s="156">
        <v>0</v>
      </c>
      <c r="F38" s="156">
        <v>0</v>
      </c>
      <c r="G38" s="156">
        <v>0</v>
      </c>
      <c r="H38" s="156">
        <v>0</v>
      </c>
      <c r="I38" s="156">
        <v>0</v>
      </c>
      <c r="J38" s="107">
        <v>0</v>
      </c>
      <c r="K38" s="107">
        <v>0</v>
      </c>
      <c r="L38" s="156">
        <v>0</v>
      </c>
      <c r="M38" s="156">
        <v>0</v>
      </c>
      <c r="N38" s="101">
        <f t="shared" si="8"/>
        <v>0</v>
      </c>
      <c r="O38" s="38"/>
      <c r="P38" s="38"/>
    </row>
    <row r="39" spans="1:17" ht="13.5" customHeight="1" x14ac:dyDescent="0.15">
      <c r="A39" s="254"/>
      <c r="B39" s="255"/>
      <c r="C39" s="102" t="s">
        <v>25</v>
      </c>
      <c r="D39" s="102">
        <f t="shared" ref="D39:M39" si="13">SUM(D37,D38)</f>
        <v>0</v>
      </c>
      <c r="E39" s="102">
        <f t="shared" si="13"/>
        <v>0</v>
      </c>
      <c r="F39" s="102">
        <f t="shared" si="13"/>
        <v>0</v>
      </c>
      <c r="G39" s="102">
        <f t="shared" si="13"/>
        <v>0</v>
      </c>
      <c r="H39" s="102">
        <f t="shared" si="13"/>
        <v>0</v>
      </c>
      <c r="I39" s="102">
        <f t="shared" si="13"/>
        <v>0</v>
      </c>
      <c r="J39" s="102">
        <f t="shared" si="13"/>
        <v>0</v>
      </c>
      <c r="K39" s="102">
        <f t="shared" si="13"/>
        <v>0</v>
      </c>
      <c r="L39" s="102">
        <f t="shared" si="13"/>
        <v>0</v>
      </c>
      <c r="M39" s="102">
        <f t="shared" si="13"/>
        <v>0</v>
      </c>
      <c r="N39" s="103">
        <f t="shared" si="8"/>
        <v>0</v>
      </c>
      <c r="O39" s="38"/>
      <c r="P39" s="38"/>
    </row>
    <row r="40" spans="1:17" ht="13.5" customHeight="1" x14ac:dyDescent="0.15">
      <c r="A40" s="248" t="s">
        <v>396</v>
      </c>
      <c r="B40" s="251" t="s">
        <v>66</v>
      </c>
      <c r="C40" s="98" t="s">
        <v>21</v>
      </c>
      <c r="D40" s="155">
        <v>1</v>
      </c>
      <c r="E40" s="155">
        <v>0</v>
      </c>
      <c r="F40" s="155">
        <v>0</v>
      </c>
      <c r="G40" s="155">
        <v>14</v>
      </c>
      <c r="H40" s="155">
        <v>0</v>
      </c>
      <c r="I40" s="155">
        <v>3</v>
      </c>
      <c r="J40" s="106">
        <v>0</v>
      </c>
      <c r="K40" s="106">
        <v>0</v>
      </c>
      <c r="L40" s="155">
        <v>65</v>
      </c>
      <c r="M40" s="155">
        <v>0</v>
      </c>
      <c r="N40" s="99">
        <f t="shared" si="8"/>
        <v>83</v>
      </c>
      <c r="O40" s="37">
        <f>IF(OR(D40="",E40="",F40="",G40="",H40="",I40="",J40="",K40="",L40="",M40="",D41="",E41="",F41="",G41="",H41="",I41="",J41="",K41="",L41="",M41=""),1,0)</f>
        <v>0</v>
      </c>
      <c r="P40" s="38"/>
    </row>
    <row r="41" spans="1:17" ht="13.5" customHeight="1" x14ac:dyDescent="0.15">
      <c r="A41" s="249"/>
      <c r="B41" s="252"/>
      <c r="C41" s="100" t="s">
        <v>24</v>
      </c>
      <c r="D41" s="156">
        <v>0</v>
      </c>
      <c r="E41" s="216">
        <v>6</v>
      </c>
      <c r="F41" s="216">
        <v>12</v>
      </c>
      <c r="G41" s="156">
        <v>44</v>
      </c>
      <c r="H41" s="156">
        <v>0</v>
      </c>
      <c r="I41" s="156">
        <v>0</v>
      </c>
      <c r="J41" s="107">
        <v>0</v>
      </c>
      <c r="K41" s="107">
        <v>0</v>
      </c>
      <c r="L41" s="156">
        <v>169</v>
      </c>
      <c r="M41" s="156">
        <v>0</v>
      </c>
      <c r="N41" s="101">
        <f t="shared" si="8"/>
        <v>231</v>
      </c>
      <c r="O41" s="38"/>
      <c r="P41" s="38"/>
    </row>
    <row r="42" spans="1:17" ht="13.5" customHeight="1" x14ac:dyDescent="0.15">
      <c r="A42" s="254"/>
      <c r="B42" s="255"/>
      <c r="C42" s="102" t="s">
        <v>25</v>
      </c>
      <c r="D42" s="102">
        <f t="shared" ref="D42:M42" si="14">SUM(D40,D41)</f>
        <v>1</v>
      </c>
      <c r="E42" s="102">
        <f t="shared" si="14"/>
        <v>6</v>
      </c>
      <c r="F42" s="102">
        <f t="shared" si="14"/>
        <v>12</v>
      </c>
      <c r="G42" s="102">
        <f t="shared" si="14"/>
        <v>58</v>
      </c>
      <c r="H42" s="102">
        <f t="shared" si="14"/>
        <v>0</v>
      </c>
      <c r="I42" s="102">
        <f t="shared" si="14"/>
        <v>3</v>
      </c>
      <c r="J42" s="102">
        <f t="shared" si="14"/>
        <v>0</v>
      </c>
      <c r="K42" s="102">
        <f t="shared" si="14"/>
        <v>0</v>
      </c>
      <c r="L42" s="102">
        <f t="shared" si="14"/>
        <v>234</v>
      </c>
      <c r="M42" s="102">
        <f t="shared" si="14"/>
        <v>0</v>
      </c>
      <c r="N42" s="103">
        <f t="shared" si="8"/>
        <v>314</v>
      </c>
      <c r="O42" s="38"/>
      <c r="P42" s="38"/>
    </row>
    <row r="43" spans="1:17" ht="13.5" customHeight="1" x14ac:dyDescent="0.15">
      <c r="A43" s="248" t="s">
        <v>397</v>
      </c>
      <c r="B43" s="251" t="s">
        <v>20</v>
      </c>
      <c r="C43" s="106" t="s">
        <v>21</v>
      </c>
      <c r="D43" s="106">
        <f>SUM(D4+D7+D10+D13+D16+D19+D22+D25+D28+D31+D34+D37+D40)</f>
        <v>1</v>
      </c>
      <c r="E43" s="106">
        <f t="shared" ref="E43:M43" si="15">SUM(E4+E7+E10+E13+E16+E19+E22+E25+E28+E31+E34+E37+E40)</f>
        <v>73</v>
      </c>
      <c r="F43" s="106">
        <f t="shared" si="15"/>
        <v>2</v>
      </c>
      <c r="G43" s="106">
        <f t="shared" si="15"/>
        <v>26</v>
      </c>
      <c r="H43" s="106">
        <f t="shared" si="15"/>
        <v>0</v>
      </c>
      <c r="I43" s="106">
        <f t="shared" si="15"/>
        <v>3</v>
      </c>
      <c r="J43" s="106">
        <v>0</v>
      </c>
      <c r="K43" s="106">
        <v>0</v>
      </c>
      <c r="L43" s="106">
        <f t="shared" si="15"/>
        <v>523</v>
      </c>
      <c r="M43" s="106">
        <f t="shared" si="15"/>
        <v>0</v>
      </c>
      <c r="N43" s="99">
        <f>SUM(D43:M43)</f>
        <v>628</v>
      </c>
      <c r="O43" s="37"/>
      <c r="P43" s="38"/>
    </row>
    <row r="44" spans="1:17" ht="13.5" customHeight="1" x14ac:dyDescent="0.15">
      <c r="A44" s="249"/>
      <c r="B44" s="252"/>
      <c r="C44" s="107" t="s">
        <v>24</v>
      </c>
      <c r="D44" s="107">
        <f>SUM(D5+D8+D11+D14+D17+D20+D23+D26+D29+D32+D35+D38+D41)</f>
        <v>18</v>
      </c>
      <c r="E44" s="107">
        <f t="shared" ref="E44:L44" si="16">SUM(E5+E8+E11+E14+E17+E20+E23+E26+E29+E32+E35+E38+E41)</f>
        <v>9</v>
      </c>
      <c r="F44" s="107">
        <f t="shared" si="16"/>
        <v>24</v>
      </c>
      <c r="G44" s="107">
        <f t="shared" si="16"/>
        <v>419</v>
      </c>
      <c r="H44" s="107">
        <f t="shared" si="16"/>
        <v>0</v>
      </c>
      <c r="I44" s="107">
        <f t="shared" si="16"/>
        <v>0</v>
      </c>
      <c r="J44" s="107">
        <v>0</v>
      </c>
      <c r="K44" s="107">
        <v>0</v>
      </c>
      <c r="L44" s="107">
        <f t="shared" si="16"/>
        <v>1256</v>
      </c>
      <c r="M44" s="107">
        <f>SUM(M5+M8+M11+M14+M17+M20+M23+M26+M29+M32+M35+M38+M41)</f>
        <v>0</v>
      </c>
      <c r="N44" s="101">
        <f>SUM(D44:M44)</f>
        <v>1726</v>
      </c>
      <c r="O44" s="38"/>
      <c r="P44" s="38"/>
    </row>
    <row r="45" spans="1:17" ht="13.5" customHeight="1" thickBot="1" x14ac:dyDescent="0.2">
      <c r="A45" s="250"/>
      <c r="B45" s="253"/>
      <c r="C45" s="104" t="s">
        <v>25</v>
      </c>
      <c r="D45" s="104">
        <f>SUM(D43,D44)</f>
        <v>19</v>
      </c>
      <c r="E45" s="104">
        <f t="shared" ref="E45:L45" si="17">SUM(E43,E44)</f>
        <v>82</v>
      </c>
      <c r="F45" s="104">
        <f t="shared" si="17"/>
        <v>26</v>
      </c>
      <c r="G45" s="104">
        <f t="shared" si="17"/>
        <v>445</v>
      </c>
      <c r="H45" s="104">
        <f t="shared" si="17"/>
        <v>0</v>
      </c>
      <c r="I45" s="104">
        <f t="shared" si="17"/>
        <v>3</v>
      </c>
      <c r="J45" s="104">
        <f t="shared" si="17"/>
        <v>0</v>
      </c>
      <c r="K45" s="104">
        <f t="shared" si="17"/>
        <v>0</v>
      </c>
      <c r="L45" s="104">
        <f t="shared" si="17"/>
        <v>1779</v>
      </c>
      <c r="M45" s="104">
        <f>SUM(M43,M44)</f>
        <v>0</v>
      </c>
      <c r="N45" s="105">
        <f>SUM(D45:M45)</f>
        <v>2354</v>
      </c>
      <c r="O45" s="38"/>
      <c r="P45" s="38"/>
    </row>
    <row r="46" spans="1:17" x14ac:dyDescent="0.15">
      <c r="D46" s="63" t="str">
        <f>IF(AND('Recursos Humanos'!D4=0,D43&lt;&gt;0),"ERROH",IF(AND('Recursos Humanos'!D5=0,D44&lt;&gt;0),"ERROM","OK"))</f>
        <v>OK</v>
      </c>
      <c r="E46" s="63" t="str">
        <f>IF(AND('Recursos Humanos'!E4=0,E43&lt;&gt;0),"ERROH",IF(AND('Recursos Humanos'!E5=0,E44&lt;&gt;0),"ERROM","OK"))</f>
        <v>OK</v>
      </c>
      <c r="F46" s="63" t="str">
        <f>IF(AND('Recursos Humanos'!F4=0,F43&lt;&gt;0),"ERROH",IF(AND('Recursos Humanos'!F5=0,F44&lt;&gt;0),"ERROM","OK"))</f>
        <v>OK</v>
      </c>
      <c r="G46" s="63" t="str">
        <f>IF(AND('Recursos Humanos'!G4=0,G43&lt;&gt;0),"ERROH",IF(AND('Recursos Humanos'!G5=0,G44&lt;&gt;0),"ERROM","OK"))</f>
        <v>OK</v>
      </c>
      <c r="H46" s="63" t="str">
        <f>IF(AND('Recursos Humanos'!H4=0,H43&lt;&gt;0),"ERROH",IF(AND('Recursos Humanos'!H5=0,H44&lt;&gt;0),"ERROM","OK"))</f>
        <v>OK</v>
      </c>
      <c r="I46" s="63" t="str">
        <f>IF(AND('Recursos Humanos'!I4=0,I43&lt;&gt;0),"ERROH",IF(AND('Recursos Humanos'!I5=0,I44&lt;&gt;0),"ERROM","OK"))</f>
        <v>OK</v>
      </c>
      <c r="J46" s="63" t="str">
        <f>IF(AND('Recursos Humanos'!J4=0,J43&lt;&gt;0),"ERROH",IF(AND('Recursos Humanos'!J5=0,J44&lt;&gt;0),"ERROM","OK"))</f>
        <v>OK</v>
      </c>
      <c r="K46" s="63" t="str">
        <f>IF(AND('Recursos Humanos'!K4=0,K43&lt;&gt;0),"ERROH",IF(AND('Recursos Humanos'!K5=0,K44&lt;&gt;0),"ERROM","OK"))</f>
        <v>OK</v>
      </c>
      <c r="L46" s="63" t="str">
        <f>IF(AND('Recursos Humanos'!L4=0,L43&lt;&gt;0),"ERROH",IF(AND('Recursos Humanos'!L5=0,L44&lt;&gt;0),"ERROM","OK"))</f>
        <v>OK</v>
      </c>
      <c r="M46" s="63" t="str">
        <f>IF(AND('Recursos Humanos'!M4=0,M43&lt;&gt;0),"ERROH",IF(AND('Recursos Humanos'!M5=0,M44&lt;&gt;0),"ERROM","OK"))</f>
        <v>OK</v>
      </c>
      <c r="N46" s="63" t="str">
        <f>IF(AND('Recursos Humanos'!N4=0,N43&lt;&gt;0),"ERROH",IF(AND('Recursos Humanos'!N5=0,N44&lt;&gt;0),"ERROM","OK"))</f>
        <v>OK</v>
      </c>
    </row>
    <row r="47" spans="1:17" ht="13.5" customHeight="1" thickBot="1" x14ac:dyDescent="0.2">
      <c r="A47" s="42" t="s">
        <v>15</v>
      </c>
      <c r="B47" s="42"/>
      <c r="C47" s="114"/>
      <c r="D47" s="114"/>
      <c r="E47" s="114"/>
      <c r="F47" s="114"/>
      <c r="G47" s="114"/>
      <c r="H47" s="114"/>
      <c r="I47" s="114"/>
      <c r="J47" s="114"/>
      <c r="K47" s="114"/>
      <c r="L47" s="114"/>
      <c r="M47" s="43"/>
      <c r="N47" s="47"/>
      <c r="O47" s="38"/>
      <c r="P47" s="59"/>
      <c r="Q47" s="38"/>
    </row>
    <row r="48" spans="1:17" ht="13.5" customHeight="1" thickBot="1" x14ac:dyDescent="0.2">
      <c r="A48" s="286" t="s">
        <v>576</v>
      </c>
      <c r="B48" s="287"/>
      <c r="C48" s="287"/>
      <c r="D48" s="287"/>
      <c r="E48" s="287"/>
      <c r="F48" s="287"/>
      <c r="G48" s="287"/>
      <c r="H48" s="287"/>
      <c r="I48" s="287"/>
      <c r="J48" s="287"/>
      <c r="K48" s="287"/>
      <c r="L48" s="287"/>
      <c r="M48" s="287"/>
      <c r="N48" s="288"/>
      <c r="O48" s="63" t="str">
        <f>IF(AND(N42&lt;&gt;0,A48=""),"ERRO","OK")</f>
        <v>OK</v>
      </c>
      <c r="P48" s="59"/>
      <c r="Q48" s="38"/>
    </row>
    <row r="49" spans="1:28" s="45" customFormat="1" ht="13.5" customHeight="1" x14ac:dyDescent="0.15">
      <c r="A49" s="42" t="s">
        <v>407</v>
      </c>
      <c r="B49" s="43"/>
      <c r="C49" s="44"/>
      <c r="G49" s="46"/>
      <c r="H49" s="46"/>
      <c r="I49" s="46"/>
      <c r="J49" s="46"/>
      <c r="K49" s="46"/>
      <c r="N49" s="47"/>
      <c r="P49" s="48"/>
      <c r="Q49" s="48"/>
      <c r="R49" s="48"/>
      <c r="S49" s="48"/>
      <c r="T49" s="48"/>
      <c r="U49" s="48"/>
      <c r="V49" s="48"/>
      <c r="W49" s="48"/>
      <c r="X49" s="48"/>
      <c r="Y49" s="48"/>
      <c r="Z49" s="49"/>
      <c r="AA49" s="49"/>
      <c r="AB49" s="49"/>
    </row>
    <row r="50" spans="1:28" s="45" customFormat="1" ht="19.5" customHeight="1" x14ac:dyDescent="0.15">
      <c r="A50" s="259" t="s">
        <v>540</v>
      </c>
      <c r="B50" s="259"/>
      <c r="C50" s="259"/>
      <c r="D50" s="259"/>
      <c r="E50" s="259"/>
      <c r="F50" s="259"/>
      <c r="G50" s="259"/>
      <c r="H50" s="259"/>
      <c r="I50" s="259"/>
      <c r="J50" s="259"/>
      <c r="K50" s="259"/>
      <c r="L50" s="259"/>
      <c r="M50" s="259"/>
      <c r="N50" s="259"/>
      <c r="O50" s="51"/>
      <c r="P50" s="51"/>
      <c r="Q50" s="52"/>
      <c r="R50" s="48"/>
      <c r="S50" s="48"/>
      <c r="T50" s="48"/>
      <c r="U50" s="48"/>
      <c r="V50" s="48"/>
      <c r="W50" s="48"/>
      <c r="X50" s="48"/>
      <c r="Y50" s="48"/>
      <c r="Z50" s="49"/>
      <c r="AA50" s="49"/>
      <c r="AB50" s="49"/>
    </row>
    <row r="51" spans="1:28" ht="13.5" customHeight="1" x14ac:dyDescent="0.15">
      <c r="O51" s="53"/>
      <c r="P51" s="53"/>
      <c r="Q51" s="53"/>
    </row>
    <row r="52" spans="1:28" ht="13.5" customHeight="1" thickBot="1" x14ac:dyDescent="0.2">
      <c r="A52" s="42" t="s">
        <v>468</v>
      </c>
      <c r="B52" s="43"/>
      <c r="C52" s="44"/>
      <c r="D52" s="45"/>
      <c r="E52" s="45"/>
      <c r="F52" s="45"/>
      <c r="G52" s="45"/>
      <c r="H52" s="45"/>
      <c r="I52" s="45"/>
      <c r="J52" s="45"/>
      <c r="K52" s="45"/>
      <c r="L52" s="45"/>
      <c r="M52" s="45"/>
      <c r="N52" s="47"/>
      <c r="O52" s="53"/>
      <c r="P52" s="53"/>
      <c r="Q52" s="53"/>
    </row>
    <row r="53" spans="1:28" ht="61.5" customHeight="1" thickBot="1" x14ac:dyDescent="0.2">
      <c r="A53" s="256"/>
      <c r="B53" s="257"/>
      <c r="C53" s="257"/>
      <c r="D53" s="257"/>
      <c r="E53" s="257"/>
      <c r="F53" s="257"/>
      <c r="G53" s="257"/>
      <c r="H53" s="257"/>
      <c r="I53" s="257"/>
      <c r="J53" s="257"/>
      <c r="K53" s="257"/>
      <c r="L53" s="257"/>
      <c r="M53" s="257"/>
      <c r="N53" s="258"/>
      <c r="O53" s="53"/>
      <c r="P53" s="53"/>
      <c r="Q53" s="53"/>
    </row>
  </sheetData>
  <sheetProtection password="CA77" sheet="1" objects="1" scenarios="1" formatCells="0"/>
  <mergeCells count="32">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 ref="B3:C3"/>
    <mergeCell ref="A4:A6"/>
    <mergeCell ref="B4:B6"/>
    <mergeCell ref="A7:A9"/>
    <mergeCell ref="B7:B9"/>
    <mergeCell ref="A43:A45"/>
    <mergeCell ref="A31:A33"/>
    <mergeCell ref="B31:B33"/>
    <mergeCell ref="A34:A36"/>
    <mergeCell ref="B34:B36"/>
    <mergeCell ref="A25:A27"/>
    <mergeCell ref="B25:B27"/>
    <mergeCell ref="A28:A30"/>
    <mergeCell ref="B28:B30"/>
    <mergeCell ref="A40:A42"/>
    <mergeCell ref="B40:B42"/>
  </mergeCells>
  <phoneticPr fontId="0" type="noConversion"/>
  <hyperlinks>
    <hyperlink ref="A2" location="Validação!A1" display="Ver validação" xr:uid="{00000000-0004-0000-1100-000000000000}"/>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5">
    <tabColor theme="3" tint="-0.499984740745262"/>
    <pageSetUpPr autoPageBreaks="0"/>
  </sheetPr>
  <dimension ref="A1:AB16"/>
  <sheetViews>
    <sheetView showGridLines="0" showRowColHeaders="0" zoomScaleNormal="100" workbookViewId="0">
      <selection activeCell="A12" sqref="A12:N12"/>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28" s="193" customFormat="1" ht="17.25" customHeight="1" x14ac:dyDescent="0.2">
      <c r="A1" s="196" t="str">
        <f>IF(Identificação!C17="","",Identificação!C17)</f>
        <v>ESCOLA BÁSICA DOS 2º E 3º CICLOS DO ESTREITO DE CÂMARA DE LOBOS</v>
      </c>
    </row>
    <row r="2" spans="1:28"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28" ht="87" customHeight="1" x14ac:dyDescent="0.15">
      <c r="A3" s="55" t="s">
        <v>141</v>
      </c>
      <c r="B3" s="281" t="s">
        <v>510</v>
      </c>
      <c r="C3" s="282"/>
      <c r="D3" s="56" t="s">
        <v>19</v>
      </c>
      <c r="E3" s="2" t="s">
        <v>403</v>
      </c>
      <c r="F3" s="56" t="s">
        <v>404</v>
      </c>
      <c r="G3" s="56" t="s">
        <v>405</v>
      </c>
      <c r="H3" s="56" t="s">
        <v>406</v>
      </c>
      <c r="I3" s="56" t="s">
        <v>351</v>
      </c>
      <c r="J3" s="56" t="s">
        <v>413</v>
      </c>
      <c r="K3" s="56" t="s">
        <v>414</v>
      </c>
      <c r="L3" s="56" t="s">
        <v>412</v>
      </c>
      <c r="M3" s="56" t="s">
        <v>31</v>
      </c>
      <c r="N3" s="57" t="s">
        <v>20</v>
      </c>
    </row>
    <row r="4" spans="1:28" ht="13.5" customHeight="1" x14ac:dyDescent="0.15">
      <c r="A4" s="248" t="s">
        <v>142</v>
      </c>
      <c r="B4" s="251" t="s">
        <v>511</v>
      </c>
      <c r="C4" s="98" t="s">
        <v>21</v>
      </c>
      <c r="D4" s="181">
        <v>0</v>
      </c>
      <c r="E4" s="181">
        <v>0</v>
      </c>
      <c r="F4" s="181">
        <v>0</v>
      </c>
      <c r="G4" s="181">
        <v>25</v>
      </c>
      <c r="H4" s="181">
        <v>0</v>
      </c>
      <c r="I4" s="181">
        <v>0</v>
      </c>
      <c r="J4" s="172">
        <v>0</v>
      </c>
      <c r="K4" s="172">
        <v>0</v>
      </c>
      <c r="L4" s="181">
        <v>0</v>
      </c>
      <c r="M4" s="181">
        <v>0</v>
      </c>
      <c r="N4" s="173">
        <f t="shared" ref="N4:N9" si="0">SUM(D4:M4)</f>
        <v>25</v>
      </c>
      <c r="O4" s="37">
        <f>IF(OR(D4="",E4="",F4="",G4="",H4="",I4="",J4="",K4="",L4="",M4="",D5="",E5="",F5="",G5="",H5="",I5="",J5="",K5="",L5="",M5=""),1,0)</f>
        <v>0</v>
      </c>
      <c r="P4" s="37">
        <f>SUM(O4,O7)</f>
        <v>0</v>
      </c>
    </row>
    <row r="5" spans="1:28" ht="13.5" customHeight="1" x14ac:dyDescent="0.15">
      <c r="A5" s="249"/>
      <c r="B5" s="252"/>
      <c r="C5" s="100" t="s">
        <v>24</v>
      </c>
      <c r="D5" s="183">
        <v>0</v>
      </c>
      <c r="E5" s="183">
        <v>0</v>
      </c>
      <c r="F5" s="183">
        <v>0</v>
      </c>
      <c r="G5" s="183">
        <v>0</v>
      </c>
      <c r="H5" s="183">
        <v>0</v>
      </c>
      <c r="I5" s="183">
        <v>0</v>
      </c>
      <c r="J5" s="174">
        <v>0</v>
      </c>
      <c r="K5" s="174">
        <v>0</v>
      </c>
      <c r="L5" s="183">
        <v>0</v>
      </c>
      <c r="M5" s="183">
        <v>0</v>
      </c>
      <c r="N5" s="175">
        <f t="shared" si="0"/>
        <v>0</v>
      </c>
      <c r="O5" s="38"/>
      <c r="P5" s="38"/>
    </row>
    <row r="6" spans="1:28" ht="13.5" customHeight="1" x14ac:dyDescent="0.15">
      <c r="A6" s="254"/>
      <c r="B6" s="255"/>
      <c r="C6" s="102" t="s">
        <v>25</v>
      </c>
      <c r="D6" s="176">
        <f>SUM(D4,D5)</f>
        <v>0</v>
      </c>
      <c r="E6" s="176">
        <f t="shared" ref="E6:M6" si="1">SUM(E4,E5)</f>
        <v>0</v>
      </c>
      <c r="F6" s="176">
        <f t="shared" si="1"/>
        <v>0</v>
      </c>
      <c r="G6" s="176">
        <f t="shared" si="1"/>
        <v>25</v>
      </c>
      <c r="H6" s="176">
        <f t="shared" si="1"/>
        <v>0</v>
      </c>
      <c r="I6" s="176">
        <f t="shared" si="1"/>
        <v>0</v>
      </c>
      <c r="J6" s="176">
        <f t="shared" si="1"/>
        <v>0</v>
      </c>
      <c r="K6" s="176">
        <f t="shared" si="1"/>
        <v>0</v>
      </c>
      <c r="L6" s="176">
        <f t="shared" si="1"/>
        <v>0</v>
      </c>
      <c r="M6" s="176">
        <f t="shared" si="1"/>
        <v>0</v>
      </c>
      <c r="N6" s="177">
        <f t="shared" si="0"/>
        <v>25</v>
      </c>
      <c r="O6" s="38"/>
      <c r="P6" s="38"/>
    </row>
    <row r="7" spans="1:28" ht="13.5" customHeight="1" x14ac:dyDescent="0.15">
      <c r="A7" s="248" t="s">
        <v>144</v>
      </c>
      <c r="B7" s="251" t="s">
        <v>340</v>
      </c>
      <c r="C7" s="98" t="s">
        <v>21</v>
      </c>
      <c r="D7" s="181">
        <v>0</v>
      </c>
      <c r="E7" s="181">
        <v>0</v>
      </c>
      <c r="F7" s="181">
        <v>0</v>
      </c>
      <c r="G7" s="181">
        <v>35</v>
      </c>
      <c r="H7" s="181">
        <v>0</v>
      </c>
      <c r="I7" s="181">
        <v>0</v>
      </c>
      <c r="J7" s="172">
        <v>0</v>
      </c>
      <c r="K7" s="172">
        <v>0</v>
      </c>
      <c r="L7" s="181">
        <v>112</v>
      </c>
      <c r="M7" s="181">
        <v>0</v>
      </c>
      <c r="N7" s="173">
        <f t="shared" si="0"/>
        <v>147</v>
      </c>
      <c r="O7" s="37">
        <f>IF(OR(D7="",E7="",F7="",G7="",H7="",I7="",J7="",K7="",L7="",M7="",D8="",E8="",F8="",G8="",H8="",I8="",J8="",K8="",L8="",M8=""),1,0)</f>
        <v>0</v>
      </c>
      <c r="P7" s="38"/>
    </row>
    <row r="8" spans="1:28" ht="13.5" customHeight="1" x14ac:dyDescent="0.15">
      <c r="A8" s="249"/>
      <c r="B8" s="252"/>
      <c r="C8" s="100" t="s">
        <v>24</v>
      </c>
      <c r="D8" s="183">
        <v>0</v>
      </c>
      <c r="E8" s="183">
        <v>0</v>
      </c>
      <c r="F8" s="183">
        <v>0</v>
      </c>
      <c r="G8" s="183">
        <v>0</v>
      </c>
      <c r="H8" s="183">
        <v>0</v>
      </c>
      <c r="I8" s="183">
        <v>0</v>
      </c>
      <c r="J8" s="174">
        <v>0</v>
      </c>
      <c r="K8" s="174">
        <v>0</v>
      </c>
      <c r="L8" s="183">
        <v>406</v>
      </c>
      <c r="M8" s="183">
        <v>0</v>
      </c>
      <c r="N8" s="175">
        <f t="shared" si="0"/>
        <v>406</v>
      </c>
      <c r="O8" s="38"/>
      <c r="P8" s="38"/>
    </row>
    <row r="9" spans="1:28" ht="13.5" customHeight="1" thickBot="1" x14ac:dyDescent="0.2">
      <c r="A9" s="250"/>
      <c r="B9" s="253"/>
      <c r="C9" s="104" t="s">
        <v>25</v>
      </c>
      <c r="D9" s="178">
        <f t="shared" ref="D9:M9" si="2">SUM(D7,D8)</f>
        <v>0</v>
      </c>
      <c r="E9" s="178">
        <f t="shared" si="2"/>
        <v>0</v>
      </c>
      <c r="F9" s="178">
        <f t="shared" si="2"/>
        <v>0</v>
      </c>
      <c r="G9" s="178">
        <f>SUM(G7,G8)</f>
        <v>35</v>
      </c>
      <c r="H9" s="178">
        <f t="shared" si="2"/>
        <v>0</v>
      </c>
      <c r="I9" s="178">
        <f t="shared" si="2"/>
        <v>0</v>
      </c>
      <c r="J9" s="178">
        <f t="shared" si="2"/>
        <v>0</v>
      </c>
      <c r="K9" s="178">
        <f t="shared" si="2"/>
        <v>0</v>
      </c>
      <c r="L9" s="178">
        <f t="shared" si="2"/>
        <v>518</v>
      </c>
      <c r="M9" s="178">
        <f t="shared" si="2"/>
        <v>0</v>
      </c>
      <c r="N9" s="179">
        <f t="shared" si="0"/>
        <v>553</v>
      </c>
    </row>
    <row r="11" spans="1:28" s="45" customFormat="1" ht="13.5" customHeight="1" x14ac:dyDescent="0.15">
      <c r="A11" s="42" t="s">
        <v>407</v>
      </c>
      <c r="B11" s="43"/>
      <c r="C11" s="44"/>
      <c r="G11" s="46"/>
      <c r="H11" s="46"/>
      <c r="I11" s="46"/>
      <c r="J11" s="46"/>
      <c r="K11" s="46"/>
      <c r="N11" s="47"/>
      <c r="P11" s="48"/>
      <c r="Q11" s="48"/>
      <c r="R11" s="48"/>
      <c r="S11" s="48"/>
      <c r="T11" s="48"/>
      <c r="U11" s="48"/>
      <c r="V11" s="48"/>
      <c r="W11" s="48"/>
      <c r="X11" s="48"/>
      <c r="Y11" s="48"/>
      <c r="Z11" s="49"/>
      <c r="AA11" s="49"/>
      <c r="AB11" s="49"/>
    </row>
    <row r="12" spans="1:28" s="45" customFormat="1" ht="19.5" customHeight="1" x14ac:dyDescent="0.15">
      <c r="A12" s="259" t="s">
        <v>541</v>
      </c>
      <c r="B12" s="259"/>
      <c r="C12" s="259"/>
      <c r="D12" s="259"/>
      <c r="E12" s="259"/>
      <c r="F12" s="259"/>
      <c r="G12" s="259"/>
      <c r="H12" s="259"/>
      <c r="I12" s="259"/>
      <c r="J12" s="259"/>
      <c r="K12" s="259"/>
      <c r="L12" s="259"/>
      <c r="M12" s="259"/>
      <c r="N12" s="259"/>
      <c r="O12" s="51"/>
      <c r="P12" s="51"/>
      <c r="Q12" s="52"/>
      <c r="R12" s="48"/>
      <c r="S12" s="48"/>
      <c r="T12" s="48"/>
      <c r="U12" s="48"/>
      <c r="V12" s="48"/>
      <c r="W12" s="48"/>
      <c r="X12" s="48"/>
      <c r="Y12" s="48"/>
      <c r="Z12" s="49"/>
      <c r="AA12" s="49"/>
      <c r="AB12" s="49"/>
    </row>
    <row r="13" spans="1:28" s="45" customFormat="1" ht="19.5" customHeight="1" x14ac:dyDescent="0.15">
      <c r="A13" s="259" t="s">
        <v>0</v>
      </c>
      <c r="B13" s="259"/>
      <c r="C13" s="259"/>
      <c r="D13" s="259"/>
      <c r="E13" s="259"/>
      <c r="F13" s="259"/>
      <c r="G13" s="259"/>
      <c r="H13" s="259"/>
      <c r="I13" s="259"/>
      <c r="J13" s="259"/>
      <c r="K13" s="259"/>
      <c r="L13" s="259"/>
      <c r="M13" s="259"/>
      <c r="N13" s="259"/>
      <c r="O13" s="51"/>
      <c r="P13" s="51"/>
      <c r="Q13" s="52"/>
      <c r="R13" s="48"/>
      <c r="S13" s="48"/>
      <c r="T13" s="48"/>
      <c r="U13" s="48"/>
      <c r="V13" s="48"/>
      <c r="W13" s="48"/>
      <c r="X13" s="48"/>
      <c r="Y13" s="48"/>
      <c r="Z13" s="49"/>
      <c r="AA13" s="49"/>
      <c r="AB13" s="49"/>
    </row>
    <row r="14" spans="1:28" ht="13.5" customHeight="1" x14ac:dyDescent="0.15">
      <c r="O14" s="53"/>
      <c r="P14" s="53"/>
      <c r="Q14" s="53"/>
    </row>
    <row r="15" spans="1:28" ht="13.5" customHeight="1" thickBot="1" x14ac:dyDescent="0.2">
      <c r="A15" s="42" t="s">
        <v>468</v>
      </c>
      <c r="B15" s="43"/>
      <c r="C15" s="44"/>
      <c r="D15" s="45"/>
      <c r="E15" s="45"/>
      <c r="F15" s="45"/>
      <c r="G15" s="45"/>
      <c r="H15" s="45"/>
      <c r="I15" s="45"/>
      <c r="J15" s="45"/>
      <c r="K15" s="45"/>
      <c r="L15" s="45"/>
      <c r="M15" s="45"/>
      <c r="N15" s="47"/>
      <c r="O15" s="53"/>
      <c r="P15" s="53"/>
      <c r="Q15" s="53"/>
    </row>
    <row r="16" spans="1:28" ht="61.5" customHeight="1" thickBot="1" x14ac:dyDescent="0.2">
      <c r="A16" s="256"/>
      <c r="B16" s="257"/>
      <c r="C16" s="257"/>
      <c r="D16" s="257"/>
      <c r="E16" s="257"/>
      <c r="F16" s="257"/>
      <c r="G16" s="257"/>
      <c r="H16" s="257"/>
      <c r="I16" s="257"/>
      <c r="J16" s="257"/>
      <c r="K16" s="257"/>
      <c r="L16" s="257"/>
      <c r="M16" s="257"/>
      <c r="N16" s="258"/>
      <c r="O16" s="53"/>
      <c r="P16" s="53"/>
      <c r="Q16" s="53"/>
    </row>
  </sheetData>
  <sheetProtection password="CA7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xr:uid="{00000000-0004-0000-1200-000000000000}"/>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16">
    <tabColor theme="3" tint="-0.499984740745262"/>
    <pageSetUpPr autoPageBreaks="0"/>
  </sheetPr>
  <dimension ref="A1:AB35"/>
  <sheetViews>
    <sheetView showGridLines="0" showRowColHeaders="0" topLeftCell="A10" zoomScaleNormal="100" workbookViewId="0">
      <selection activeCell="D38" sqref="D38:E38"/>
    </sheetView>
  </sheetViews>
  <sheetFormatPr defaultColWidth="9.140625" defaultRowHeight="9" x14ac:dyDescent="0.15"/>
  <cols>
    <col min="1" max="1" width="8.5703125" style="13" customWidth="1"/>
    <col min="2" max="2" width="37.140625" style="13" customWidth="1"/>
    <col min="3" max="3" width="7.7109375" style="13" customWidth="1"/>
    <col min="4" max="4" width="21" style="13" customWidth="1"/>
    <col min="5" max="6" width="8.140625" style="13" customWidth="1"/>
    <col min="7"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2"/>
      <c r="E2" s="197"/>
      <c r="F2" s="197"/>
      <c r="G2" s="12"/>
      <c r="H2" s="12"/>
      <c r="I2" s="12"/>
      <c r="J2" s="12"/>
      <c r="K2" s="12"/>
      <c r="M2" s="12"/>
      <c r="P2" s="194"/>
      <c r="Q2" s="195"/>
    </row>
    <row r="3" spans="1:17" ht="87" customHeight="1" x14ac:dyDescent="0.15">
      <c r="A3" s="55" t="s">
        <v>429</v>
      </c>
      <c r="B3" s="281" t="s">
        <v>431</v>
      </c>
      <c r="C3" s="282"/>
      <c r="D3" s="69" t="s">
        <v>341</v>
      </c>
    </row>
    <row r="4" spans="1:17" ht="22.5" customHeight="1" x14ac:dyDescent="0.15">
      <c r="A4" s="33" t="s">
        <v>149</v>
      </c>
      <c r="B4" s="289" t="s">
        <v>525</v>
      </c>
      <c r="C4" s="290"/>
      <c r="D4" s="9">
        <v>4197066.75</v>
      </c>
      <c r="E4" s="37">
        <f>IF(D4="",1,0)</f>
        <v>0</v>
      </c>
      <c r="F4" s="37">
        <f>SUM(E4,E5,E6,E7,E8,E9,E10,E11,E12,E13,E14,E15,E16,E17,E18,E19)</f>
        <v>0</v>
      </c>
    </row>
    <row r="5" spans="1:17" ht="22.5" customHeight="1" x14ac:dyDescent="0.15">
      <c r="A5" s="33" t="s">
        <v>150</v>
      </c>
      <c r="B5" s="289" t="s">
        <v>143</v>
      </c>
      <c r="C5" s="290"/>
      <c r="D5" s="9">
        <v>2322.11</v>
      </c>
      <c r="E5" s="37">
        <f t="shared" ref="E5:E19" si="0">IF(D5="",1,0)</f>
        <v>0</v>
      </c>
      <c r="F5" s="37" t="str">
        <f>IF(AND('Trabalho Extraord.'!D6&lt;&gt;0,D5=0),"ERRO","OK")</f>
        <v>OK</v>
      </c>
      <c r="G5" s="93"/>
    </row>
    <row r="6" spans="1:17" ht="22.5" customHeight="1" x14ac:dyDescent="0.15">
      <c r="A6" s="33" t="s">
        <v>151</v>
      </c>
      <c r="B6" s="289" t="s">
        <v>147</v>
      </c>
      <c r="C6" s="290"/>
      <c r="D6" s="9">
        <v>0</v>
      </c>
      <c r="E6" s="37">
        <f t="shared" si="0"/>
        <v>0</v>
      </c>
      <c r="F6" s="37" t="str">
        <f>IF(AND('Trabalho Extraord.'!D15&lt;&gt;0,D6=0),"ERRO","OK")</f>
        <v>OK</v>
      </c>
    </row>
    <row r="7" spans="1:17" ht="22.5" customHeight="1" x14ac:dyDescent="0.15">
      <c r="A7" s="33" t="s">
        <v>152</v>
      </c>
      <c r="B7" s="289" t="s">
        <v>153</v>
      </c>
      <c r="C7" s="290"/>
      <c r="D7" s="9">
        <v>0</v>
      </c>
      <c r="E7" s="37">
        <f t="shared" si="0"/>
        <v>0</v>
      </c>
      <c r="F7" s="37" t="str">
        <f>IF(AND(OR('Trabalho Extraord.'!D18&lt;&gt;0,'Trabalho Extraord.'!D21&lt;&gt;0,'Trabalho Extraord.'!D24&lt;&gt;0),D7=0),"ERRO","OK")</f>
        <v>OK</v>
      </c>
    </row>
    <row r="8" spans="1:17" ht="22.5" customHeight="1" x14ac:dyDescent="0.15">
      <c r="A8" s="33" t="s">
        <v>154</v>
      </c>
      <c r="B8" s="289" t="s">
        <v>155</v>
      </c>
      <c r="C8" s="290"/>
      <c r="D8" s="9">
        <v>0</v>
      </c>
      <c r="E8" s="37">
        <f t="shared" si="0"/>
        <v>0</v>
      </c>
      <c r="F8" s="38"/>
    </row>
    <row r="9" spans="1:17" ht="22.5" customHeight="1" x14ac:dyDescent="0.15">
      <c r="A9" s="33" t="s">
        <v>156</v>
      </c>
      <c r="B9" s="289" t="s">
        <v>157</v>
      </c>
      <c r="C9" s="290"/>
      <c r="D9" s="9">
        <v>0</v>
      </c>
      <c r="E9" s="37">
        <f t="shared" si="0"/>
        <v>0</v>
      </c>
      <c r="F9" s="38"/>
    </row>
    <row r="10" spans="1:17" ht="22.5" customHeight="1" x14ac:dyDescent="0.15">
      <c r="A10" s="33" t="s">
        <v>158</v>
      </c>
      <c r="B10" s="289" t="s">
        <v>159</v>
      </c>
      <c r="C10" s="290"/>
      <c r="D10" s="9">
        <v>0</v>
      </c>
      <c r="E10" s="37">
        <f t="shared" si="0"/>
        <v>0</v>
      </c>
      <c r="F10" s="38"/>
    </row>
    <row r="11" spans="1:17" ht="22.5" customHeight="1" x14ac:dyDescent="0.15">
      <c r="A11" s="33" t="s">
        <v>160</v>
      </c>
      <c r="B11" s="289" t="s">
        <v>161</v>
      </c>
      <c r="C11" s="290"/>
      <c r="D11" s="9">
        <v>0</v>
      </c>
      <c r="E11" s="37">
        <f t="shared" si="0"/>
        <v>0</v>
      </c>
      <c r="F11" s="38"/>
    </row>
    <row r="12" spans="1:17" ht="22.5" customHeight="1" x14ac:dyDescent="0.15">
      <c r="A12" s="33" t="s">
        <v>162</v>
      </c>
      <c r="B12" s="289" t="s">
        <v>134</v>
      </c>
      <c r="C12" s="290"/>
      <c r="D12" s="9">
        <v>0</v>
      </c>
      <c r="E12" s="37">
        <f t="shared" si="0"/>
        <v>0</v>
      </c>
      <c r="F12" s="38"/>
    </row>
    <row r="13" spans="1:17" ht="22.5" customHeight="1" x14ac:dyDescent="0.15">
      <c r="A13" s="33" t="s">
        <v>163</v>
      </c>
      <c r="B13" s="289" t="s">
        <v>164</v>
      </c>
      <c r="C13" s="290"/>
      <c r="D13" s="9">
        <v>941.35</v>
      </c>
      <c r="E13" s="37">
        <f t="shared" si="0"/>
        <v>0</v>
      </c>
      <c r="F13" s="38"/>
    </row>
    <row r="14" spans="1:17" ht="22.5" customHeight="1" x14ac:dyDescent="0.15">
      <c r="A14" s="33" t="s">
        <v>165</v>
      </c>
      <c r="B14" s="289" t="s">
        <v>166</v>
      </c>
      <c r="C14" s="290"/>
      <c r="D14" s="9">
        <v>0</v>
      </c>
      <c r="E14" s="37">
        <f t="shared" si="0"/>
        <v>0</v>
      </c>
      <c r="F14" s="38"/>
    </row>
    <row r="15" spans="1:17" ht="22.5" customHeight="1" x14ac:dyDescent="0.15">
      <c r="A15" s="33" t="s">
        <v>167</v>
      </c>
      <c r="B15" s="289" t="s">
        <v>168</v>
      </c>
      <c r="C15" s="290"/>
      <c r="D15" s="9">
        <v>641.33000000000004</v>
      </c>
      <c r="E15" s="37">
        <f t="shared" si="0"/>
        <v>0</v>
      </c>
      <c r="F15" s="38"/>
    </row>
    <row r="16" spans="1:17" ht="22.5" customHeight="1" x14ac:dyDescent="0.15">
      <c r="A16" s="33" t="s">
        <v>169</v>
      </c>
      <c r="B16" s="289" t="s">
        <v>170</v>
      </c>
      <c r="C16" s="290"/>
      <c r="D16" s="9">
        <v>0</v>
      </c>
      <c r="E16" s="37">
        <f t="shared" si="0"/>
        <v>0</v>
      </c>
      <c r="F16" s="38"/>
    </row>
    <row r="17" spans="1:28" ht="22.5" customHeight="1" x14ac:dyDescent="0.15">
      <c r="A17" s="33" t="s">
        <v>171</v>
      </c>
      <c r="B17" s="289" t="s">
        <v>172</v>
      </c>
      <c r="C17" s="290"/>
      <c r="D17" s="9">
        <v>0</v>
      </c>
      <c r="E17" s="37">
        <f t="shared" si="0"/>
        <v>0</v>
      </c>
      <c r="F17" s="38"/>
    </row>
    <row r="18" spans="1:28" ht="22.5" customHeight="1" x14ac:dyDescent="0.15">
      <c r="A18" s="33" t="s">
        <v>173</v>
      </c>
      <c r="B18" s="289" t="s">
        <v>174</v>
      </c>
      <c r="C18" s="290"/>
      <c r="D18" s="9">
        <v>0</v>
      </c>
      <c r="E18" s="37">
        <f t="shared" si="0"/>
        <v>0</v>
      </c>
      <c r="F18" s="38"/>
    </row>
    <row r="19" spans="1:28" ht="22.5" customHeight="1" x14ac:dyDescent="0.15">
      <c r="A19" s="33" t="s">
        <v>175</v>
      </c>
      <c r="B19" s="289" t="s">
        <v>519</v>
      </c>
      <c r="C19" s="290"/>
      <c r="D19" s="9">
        <v>74742.03</v>
      </c>
      <c r="E19" s="37">
        <f t="shared" si="0"/>
        <v>0</v>
      </c>
      <c r="F19" s="38"/>
    </row>
    <row r="20" spans="1:28" ht="22.5" customHeight="1" x14ac:dyDescent="0.15">
      <c r="A20" s="95" t="s">
        <v>176</v>
      </c>
      <c r="B20" s="294" t="s">
        <v>20</v>
      </c>
      <c r="C20" s="295"/>
      <c r="D20" s="96">
        <f>SUM(D4:D19)</f>
        <v>4275713.57</v>
      </c>
      <c r="E20" s="37"/>
      <c r="F20" s="38"/>
    </row>
    <row r="21" spans="1:28" ht="22.5" customHeight="1" x14ac:dyDescent="0.15">
      <c r="A21" s="95" t="s">
        <v>177</v>
      </c>
      <c r="B21" s="293" t="s">
        <v>430</v>
      </c>
      <c r="C21" s="293"/>
      <c r="D21" s="96">
        <f>IF(OR(D22="",D23=""),"0",D22/D23)</f>
        <v>3.3809090596999551</v>
      </c>
      <c r="E21" s="38"/>
      <c r="F21" s="37" t="str">
        <f>IF(D21&lt;=1,"ERRO","OK")</f>
        <v>OK</v>
      </c>
    </row>
    <row r="22" spans="1:28" ht="22.5" customHeight="1" x14ac:dyDescent="0.15">
      <c r="A22" s="33" t="s">
        <v>469</v>
      </c>
      <c r="B22" s="291" t="s">
        <v>520</v>
      </c>
      <c r="C22" s="291"/>
      <c r="D22" s="9">
        <v>1969.65</v>
      </c>
      <c r="E22" s="37">
        <f>IF(D22="",1,0)</f>
        <v>0</v>
      </c>
      <c r="F22" s="37">
        <f>SUM(E22:E23)</f>
        <v>0</v>
      </c>
    </row>
    <row r="23" spans="1:28" ht="22.5" customHeight="1" thickBot="1" x14ac:dyDescent="0.2">
      <c r="A23" s="61" t="s">
        <v>470</v>
      </c>
      <c r="B23" s="292" t="s">
        <v>521</v>
      </c>
      <c r="C23" s="292"/>
      <c r="D23" s="159">
        <v>582.58000000000004</v>
      </c>
      <c r="E23" s="37">
        <f>IF(D23="",1,0)</f>
        <v>0</v>
      </c>
      <c r="F23" s="38"/>
    </row>
    <row r="25" spans="1:28" ht="13.5" customHeight="1" thickBot="1" x14ac:dyDescent="0.2">
      <c r="A25" s="42" t="s">
        <v>563</v>
      </c>
      <c r="B25" s="42"/>
      <c r="C25" s="114"/>
      <c r="D25" s="114"/>
      <c r="E25" s="114"/>
      <c r="F25" s="114"/>
      <c r="G25" s="114"/>
      <c r="H25" s="114"/>
      <c r="I25" s="114"/>
      <c r="J25" s="114"/>
      <c r="K25" s="114"/>
      <c r="L25" s="114"/>
      <c r="M25" s="43"/>
      <c r="N25" s="47"/>
      <c r="O25" s="38"/>
      <c r="P25" s="59"/>
      <c r="Q25" s="38"/>
    </row>
    <row r="26" spans="1:28" ht="13.5" customHeight="1" thickBot="1" x14ac:dyDescent="0.2">
      <c r="A26" s="286" t="s">
        <v>574</v>
      </c>
      <c r="B26" s="287"/>
      <c r="C26" s="287"/>
      <c r="D26" s="288"/>
      <c r="E26" s="168" t="str">
        <f>IF(AND(D19&lt;&gt;0,A26=""),"ERRO","OK")</f>
        <v>OK</v>
      </c>
      <c r="F26" s="169"/>
      <c r="G26" s="169"/>
      <c r="H26" s="169"/>
      <c r="I26" s="169"/>
      <c r="J26" s="169"/>
      <c r="K26" s="165"/>
      <c r="L26" s="165"/>
      <c r="M26" s="165"/>
      <c r="N26" s="164">
        <f>IF(A26="",1,0)</f>
        <v>0</v>
      </c>
      <c r="P26" s="59"/>
      <c r="Q26" s="38"/>
    </row>
    <row r="27" spans="1:28" ht="13.5" customHeight="1" x14ac:dyDescent="0.15">
      <c r="A27" s="166"/>
      <c r="B27" s="166"/>
      <c r="C27" s="166"/>
      <c r="D27" s="166"/>
      <c r="E27" s="169"/>
      <c r="F27" s="169"/>
      <c r="G27" s="169"/>
      <c r="H27" s="169"/>
      <c r="I27" s="169"/>
      <c r="J27" s="169"/>
      <c r="K27" s="165"/>
      <c r="L27" s="165"/>
      <c r="M27" s="165"/>
      <c r="N27" s="164"/>
      <c r="P27" s="59"/>
      <c r="Q27" s="38"/>
    </row>
    <row r="28" spans="1:28" s="45" customFormat="1" ht="13.5" customHeight="1" x14ac:dyDescent="0.15">
      <c r="A28" s="42" t="s">
        <v>407</v>
      </c>
      <c r="B28" s="43"/>
      <c r="C28" s="44"/>
      <c r="G28" s="46"/>
      <c r="H28" s="46"/>
      <c r="I28" s="46"/>
      <c r="J28" s="46"/>
      <c r="K28" s="46"/>
      <c r="N28" s="47"/>
      <c r="P28" s="48"/>
      <c r="Q28" s="48"/>
      <c r="R28" s="48"/>
      <c r="S28" s="48"/>
      <c r="T28" s="48"/>
      <c r="U28" s="48"/>
      <c r="V28" s="48"/>
      <c r="W28" s="48"/>
      <c r="X28" s="48"/>
      <c r="Y28" s="48"/>
      <c r="Z28" s="49"/>
      <c r="AA28" s="49"/>
      <c r="AB28" s="49"/>
    </row>
    <row r="29" spans="1:28" s="45" customFormat="1" ht="13.5" customHeight="1" x14ac:dyDescent="0.15">
      <c r="A29" s="285" t="s">
        <v>527</v>
      </c>
      <c r="B29" s="285"/>
      <c r="C29" s="285"/>
      <c r="D29" s="285"/>
      <c r="E29" s="50"/>
      <c r="F29" s="50"/>
      <c r="G29" s="50"/>
      <c r="H29" s="50"/>
      <c r="I29" s="50"/>
      <c r="J29" s="50"/>
      <c r="K29" s="50"/>
      <c r="L29" s="50"/>
      <c r="M29" s="50"/>
      <c r="N29" s="50"/>
      <c r="O29" s="51"/>
      <c r="P29" s="51"/>
      <c r="Q29" s="52"/>
      <c r="R29" s="48"/>
      <c r="S29" s="48"/>
      <c r="T29" s="48"/>
      <c r="U29" s="48"/>
      <c r="V29" s="48"/>
      <c r="W29" s="48"/>
      <c r="X29" s="48"/>
      <c r="Y29" s="48"/>
      <c r="Z29" s="49"/>
      <c r="AA29" s="49"/>
      <c r="AB29" s="49"/>
    </row>
    <row r="30" spans="1:28" s="45" customFormat="1" ht="17.25" customHeight="1" x14ac:dyDescent="0.15">
      <c r="A30" s="285" t="s">
        <v>522</v>
      </c>
      <c r="B30" s="285"/>
      <c r="C30" s="285"/>
      <c r="D30" s="285"/>
      <c r="E30" s="50"/>
      <c r="F30" s="50"/>
      <c r="G30" s="50"/>
      <c r="H30" s="50"/>
      <c r="I30" s="50"/>
      <c r="J30" s="50"/>
      <c r="K30" s="50"/>
      <c r="L30" s="50"/>
      <c r="M30" s="50"/>
      <c r="N30" s="50"/>
      <c r="O30" s="51"/>
      <c r="P30" s="51"/>
      <c r="Q30" s="52"/>
      <c r="R30" s="48"/>
      <c r="S30" s="48"/>
      <c r="T30" s="48"/>
      <c r="U30" s="48"/>
      <c r="V30" s="48"/>
      <c r="W30" s="48"/>
      <c r="X30" s="48"/>
      <c r="Y30" s="48"/>
      <c r="Z30" s="49"/>
      <c r="AA30" s="49"/>
      <c r="AB30" s="49"/>
    </row>
    <row r="31" spans="1:28" s="45" customFormat="1" ht="21" customHeight="1" x14ac:dyDescent="0.15">
      <c r="A31" s="285" t="s">
        <v>523</v>
      </c>
      <c r="B31" s="285"/>
      <c r="C31" s="285"/>
      <c r="D31" s="285"/>
      <c r="E31" s="50"/>
      <c r="F31" s="50"/>
      <c r="G31" s="50"/>
      <c r="H31" s="50"/>
      <c r="I31" s="50"/>
      <c r="J31" s="50"/>
      <c r="K31" s="50"/>
      <c r="L31" s="50"/>
      <c r="M31" s="50"/>
      <c r="N31" s="50"/>
      <c r="O31" s="51"/>
      <c r="P31" s="51"/>
      <c r="Q31" s="52"/>
      <c r="R31" s="48"/>
      <c r="S31" s="48"/>
      <c r="T31" s="48"/>
      <c r="U31" s="48"/>
      <c r="V31" s="48"/>
      <c r="W31" s="48"/>
      <c r="X31" s="48"/>
      <c r="Y31" s="48"/>
      <c r="Z31" s="49"/>
      <c r="AA31" s="49"/>
      <c r="AB31" s="49"/>
    </row>
    <row r="32" spans="1:28" ht="21" customHeight="1" x14ac:dyDescent="0.15">
      <c r="A32" s="285" t="s">
        <v>524</v>
      </c>
      <c r="B32" s="285"/>
      <c r="C32" s="285"/>
      <c r="D32" s="285"/>
      <c r="O32" s="53"/>
      <c r="P32" s="53"/>
      <c r="Q32" s="53"/>
    </row>
    <row r="33" spans="1:17" ht="11.25" customHeight="1" x14ac:dyDescent="0.15">
      <c r="A33" s="182"/>
      <c r="B33" s="182"/>
      <c r="C33" s="182"/>
      <c r="D33" s="182"/>
      <c r="O33" s="53"/>
      <c r="P33" s="53"/>
      <c r="Q33" s="53"/>
    </row>
    <row r="34" spans="1:17" ht="13.5" customHeight="1" thickBot="1" x14ac:dyDescent="0.2">
      <c r="A34" s="13" t="s">
        <v>526</v>
      </c>
      <c r="E34" s="45"/>
      <c r="F34" s="45"/>
      <c r="G34" s="45"/>
      <c r="H34" s="45"/>
      <c r="I34" s="45"/>
      <c r="J34" s="45"/>
      <c r="K34" s="45"/>
      <c r="L34" s="45"/>
      <c r="M34" s="45"/>
      <c r="N34" s="47"/>
      <c r="O34" s="53"/>
      <c r="P34" s="53"/>
      <c r="Q34" s="53"/>
    </row>
    <row r="35" spans="1:17" ht="61.5" customHeight="1" thickBot="1" x14ac:dyDescent="0.2">
      <c r="A35" s="271"/>
      <c r="B35" s="272"/>
      <c r="C35" s="272"/>
      <c r="D35" s="273"/>
      <c r="E35" s="54"/>
      <c r="F35" s="54"/>
      <c r="G35" s="54"/>
      <c r="H35" s="54"/>
      <c r="I35" s="54"/>
      <c r="J35" s="54"/>
      <c r="K35" s="54"/>
      <c r="L35" s="54"/>
      <c r="M35" s="54"/>
      <c r="N35" s="54"/>
      <c r="O35" s="53"/>
      <c r="P35" s="53"/>
      <c r="Q35" s="53"/>
    </row>
  </sheetData>
  <sheetProtection password="CA77" sheet="1" objects="1" scenarios="1" formatCells="0"/>
  <mergeCells count="27">
    <mergeCell ref="A26:D26"/>
    <mergeCell ref="A31:D31"/>
    <mergeCell ref="A35:D35"/>
    <mergeCell ref="A32:D32"/>
    <mergeCell ref="A30:D30"/>
    <mergeCell ref="A29:D29"/>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B7:C7"/>
    <mergeCell ref="B8:C8"/>
    <mergeCell ref="B9:C9"/>
    <mergeCell ref="B3:C3"/>
    <mergeCell ref="B4:C4"/>
    <mergeCell ref="B5:C5"/>
    <mergeCell ref="B6:C6"/>
  </mergeCells>
  <phoneticPr fontId="0" type="noConversion"/>
  <hyperlinks>
    <hyperlink ref="A2" location="Validação!A1" display="Ver validação" xr:uid="{00000000-0004-0000-1300-000000000000}"/>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17">
    <tabColor theme="3" tint="-0.499984740745262"/>
    <pageSetUpPr autoPageBreaks="0"/>
  </sheetPr>
  <dimension ref="A1:AB20"/>
  <sheetViews>
    <sheetView showGridLines="0" showRowColHeaders="0" zoomScaleNormal="100" workbookViewId="0">
      <selection activeCell="H10" sqref="H10"/>
    </sheetView>
  </sheetViews>
  <sheetFormatPr defaultColWidth="9.140625" defaultRowHeight="9" x14ac:dyDescent="0.15"/>
  <cols>
    <col min="1" max="1" width="8.5703125" style="13" customWidth="1"/>
    <col min="2" max="2" width="54" style="13" customWidth="1"/>
    <col min="3" max="10" width="9" style="13" customWidth="1"/>
    <col min="11" max="12" width="8.140625" style="13" customWidth="1"/>
    <col min="13" max="16384" width="9.140625" style="13"/>
  </cols>
  <sheetData>
    <row r="1" spans="1:28" s="193" customFormat="1" ht="17.25" customHeight="1" x14ac:dyDescent="0.2">
      <c r="A1" s="196" t="str">
        <f>IF(Identificação!C17="","",Identificação!C17)</f>
        <v>ESCOLA BÁSICA DOS 2º E 3º CICLOS DO ESTREITO DE CÂMARA DE LOBOS</v>
      </c>
    </row>
    <row r="2" spans="1:28"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28" ht="30" customHeight="1" x14ac:dyDescent="0.15">
      <c r="A3" s="90" t="s">
        <v>432</v>
      </c>
      <c r="B3" s="296" t="s">
        <v>434</v>
      </c>
      <c r="C3" s="297"/>
      <c r="D3" s="297"/>
      <c r="E3" s="297"/>
      <c r="F3" s="297"/>
      <c r="G3" s="297"/>
      <c r="H3" s="297"/>
      <c r="I3" s="297"/>
      <c r="J3" s="298"/>
    </row>
    <row r="4" spans="1:28" ht="20.25" customHeight="1" x14ac:dyDescent="0.15">
      <c r="A4" s="301" t="s">
        <v>180</v>
      </c>
      <c r="B4" s="299" t="s">
        <v>433</v>
      </c>
      <c r="C4" s="305" t="s">
        <v>178</v>
      </c>
      <c r="D4" s="306"/>
      <c r="E4" s="306"/>
      <c r="F4" s="307"/>
      <c r="G4" s="302" t="s">
        <v>179</v>
      </c>
      <c r="H4" s="303"/>
      <c r="I4" s="303"/>
      <c r="J4" s="304"/>
    </row>
    <row r="5" spans="1:28" ht="49.5" customHeight="1" x14ac:dyDescent="0.15">
      <c r="A5" s="301"/>
      <c r="B5" s="300"/>
      <c r="C5" s="91" t="s">
        <v>20</v>
      </c>
      <c r="D5" s="91" t="s">
        <v>181</v>
      </c>
      <c r="E5" s="91" t="s">
        <v>182</v>
      </c>
      <c r="F5" s="91" t="s">
        <v>183</v>
      </c>
      <c r="G5" s="91" t="s">
        <v>20</v>
      </c>
      <c r="H5" s="91" t="s">
        <v>181</v>
      </c>
      <c r="I5" s="91" t="s">
        <v>182</v>
      </c>
      <c r="J5" s="92" t="s">
        <v>184</v>
      </c>
    </row>
    <row r="6" spans="1:28" ht="22.5" customHeight="1" x14ac:dyDescent="0.15">
      <c r="A6" s="33" t="s">
        <v>185</v>
      </c>
      <c r="B6" s="58" t="s">
        <v>186</v>
      </c>
      <c r="C6" s="31">
        <f>SUM(D6:F6)</f>
        <v>1</v>
      </c>
      <c r="D6" s="31">
        <f>D13+D14+D12+D11+D10</f>
        <v>1</v>
      </c>
      <c r="E6" s="31">
        <f>E13+E14+E12+E11+E10</f>
        <v>0</v>
      </c>
      <c r="F6" s="1">
        <v>0</v>
      </c>
      <c r="G6" s="31">
        <f>SUM(H6:J6)</f>
        <v>1</v>
      </c>
      <c r="H6" s="31">
        <f>H13+H14+H12+H11+H10</f>
        <v>1</v>
      </c>
      <c r="I6" s="31">
        <f>I13+I14+I12+I11+I10</f>
        <v>0</v>
      </c>
      <c r="J6" s="3">
        <v>0</v>
      </c>
      <c r="K6" s="37">
        <f>IF(OR(F6="",J6=""),1,0)</f>
        <v>0</v>
      </c>
      <c r="L6" s="37">
        <f>SUM(K6,K8,K10,K11,K12,K13,K14)</f>
        <v>0</v>
      </c>
      <c r="M6" s="37" t="str">
        <f>IF(OR(AND(D7&lt;&gt;0,D8=0),AND(D7=0,D8&lt;&gt;0)),"ERROLOCAL1",IF(OR(AND(H7&lt;&gt;0,H8=0),AND(H7=0,H8&lt;&gt;0)),"ERROTRAJ1",IF(OR(AND(E7&lt;&gt;0,E8=0),AND(E7=0,E8&lt;&gt;0)),"ERROLOCAL2",IF(OR(AND(I7&lt;&gt;0,I8=0),AND(I7=0,I8&lt;&gt;0)),"ERROTRAJ2","OK"))))</f>
        <v>OK</v>
      </c>
      <c r="N6" s="37" t="str">
        <f>IF(OR(D8&gt;(D10+D12+D13)*60,(H8&gt;(H10+H12+H13)*60)),"ERROMENOS",IF(OR(E8&lt;(E10+E12+E13)*60,(I8&lt;(I10+I12+I13)*60)),"ERROMAIS","OK"))</f>
        <v>OK</v>
      </c>
      <c r="O6" s="93"/>
      <c r="P6" s="93"/>
      <c r="Q6" s="93"/>
      <c r="R6" s="93"/>
    </row>
    <row r="7" spans="1:28" ht="22.5" customHeight="1" x14ac:dyDescent="0.15">
      <c r="A7" s="33" t="s">
        <v>187</v>
      </c>
      <c r="B7" s="94" t="s">
        <v>188</v>
      </c>
      <c r="C7" s="31">
        <f>SUM(D7:F7)</f>
        <v>0</v>
      </c>
      <c r="D7" s="31">
        <f>D12+D10+D13</f>
        <v>0</v>
      </c>
      <c r="E7" s="31">
        <f>E12+E10+E13</f>
        <v>0</v>
      </c>
      <c r="F7" s="31" t="s">
        <v>471</v>
      </c>
      <c r="G7" s="31">
        <f>SUM(H7:J7)</f>
        <v>1</v>
      </c>
      <c r="H7" s="31">
        <f>H12+H10+H13</f>
        <v>1</v>
      </c>
      <c r="I7" s="31">
        <f>I12+I10+I13</f>
        <v>0</v>
      </c>
      <c r="J7" s="32" t="s">
        <v>471</v>
      </c>
      <c r="K7" s="37"/>
      <c r="L7" s="37"/>
      <c r="M7" s="38"/>
    </row>
    <row r="8" spans="1:28" ht="22.5" customHeight="1" x14ac:dyDescent="0.15">
      <c r="A8" s="33" t="s">
        <v>189</v>
      </c>
      <c r="B8" s="58" t="s">
        <v>1</v>
      </c>
      <c r="C8" s="31">
        <f>SUM(D8:F8)</f>
        <v>0</v>
      </c>
      <c r="D8" s="28">
        <v>0</v>
      </c>
      <c r="E8" s="28">
        <v>0</v>
      </c>
      <c r="F8" s="31" t="s">
        <v>471</v>
      </c>
      <c r="G8" s="31">
        <f t="shared" ref="G8:G14" si="0">SUM(H8:J8)</f>
        <v>9</v>
      </c>
      <c r="H8" s="28">
        <v>9</v>
      </c>
      <c r="I8" s="28">
        <v>0</v>
      </c>
      <c r="J8" s="32" t="s">
        <v>471</v>
      </c>
      <c r="K8" s="37">
        <f>IF(OR(D8="",E8="",H8="",I8=""),1,0)</f>
        <v>0</v>
      </c>
      <c r="L8" s="38"/>
      <c r="M8" s="38"/>
    </row>
    <row r="9" spans="1:28" ht="22.5" customHeight="1" x14ac:dyDescent="0.15">
      <c r="A9" s="33" t="s">
        <v>190</v>
      </c>
      <c r="B9" s="58" t="s">
        <v>191</v>
      </c>
      <c r="C9" s="31">
        <f t="shared" ref="C9:C14" si="1">SUM(D9:F9)</f>
        <v>0</v>
      </c>
      <c r="D9" s="31">
        <f>D10+D11+D12</f>
        <v>0</v>
      </c>
      <c r="E9" s="31">
        <f>E10+E11+E12</f>
        <v>0</v>
      </c>
      <c r="F9" s="31" t="s">
        <v>471</v>
      </c>
      <c r="G9" s="31">
        <f t="shared" si="0"/>
        <v>0</v>
      </c>
      <c r="H9" s="31">
        <f>H10+H11+H12</f>
        <v>0</v>
      </c>
      <c r="I9" s="31">
        <f>I10+I11+I12</f>
        <v>0</v>
      </c>
      <c r="J9" s="32" t="s">
        <v>471</v>
      </c>
      <c r="K9" s="37"/>
      <c r="L9" s="38"/>
      <c r="M9" s="38"/>
    </row>
    <row r="10" spans="1:28" ht="22.5" customHeight="1" x14ac:dyDescent="0.15">
      <c r="A10" s="33" t="s">
        <v>192</v>
      </c>
      <c r="B10" s="58" t="s">
        <v>193</v>
      </c>
      <c r="C10" s="31">
        <f t="shared" si="1"/>
        <v>0</v>
      </c>
      <c r="D10" s="1">
        <v>0</v>
      </c>
      <c r="E10" s="1">
        <v>0</v>
      </c>
      <c r="F10" s="31" t="s">
        <v>471</v>
      </c>
      <c r="G10" s="31">
        <f t="shared" si="0"/>
        <v>0</v>
      </c>
      <c r="H10" s="1">
        <v>0</v>
      </c>
      <c r="I10" s="1">
        <v>0</v>
      </c>
      <c r="J10" s="32" t="s">
        <v>471</v>
      </c>
      <c r="K10" s="37">
        <f>IF(OR(D10="",E10="",F10="",H10="",I10="",J10=""),1,0)</f>
        <v>0</v>
      </c>
      <c r="L10" s="38"/>
      <c r="M10" s="38"/>
    </row>
    <row r="11" spans="1:28" ht="22.5" customHeight="1" x14ac:dyDescent="0.15">
      <c r="A11" s="33" t="s">
        <v>194</v>
      </c>
      <c r="B11" s="58" t="s">
        <v>195</v>
      </c>
      <c r="C11" s="31">
        <f t="shared" si="1"/>
        <v>0</v>
      </c>
      <c r="D11" s="1">
        <v>0</v>
      </c>
      <c r="E11" s="1">
        <v>0</v>
      </c>
      <c r="F11" s="31" t="s">
        <v>471</v>
      </c>
      <c r="G11" s="31">
        <f t="shared" si="0"/>
        <v>0</v>
      </c>
      <c r="H11" s="1">
        <v>0</v>
      </c>
      <c r="I11" s="1">
        <v>0</v>
      </c>
      <c r="J11" s="32" t="s">
        <v>471</v>
      </c>
      <c r="K11" s="37">
        <f>IF(OR(D11="",E11="",F11="",H11="",I11="",J11=""),1,0)</f>
        <v>0</v>
      </c>
      <c r="L11" s="38"/>
      <c r="M11" s="38"/>
    </row>
    <row r="12" spans="1:28" ht="22.5" customHeight="1" x14ac:dyDescent="0.15">
      <c r="A12" s="33" t="s">
        <v>196</v>
      </c>
      <c r="B12" s="58" t="s">
        <v>197</v>
      </c>
      <c r="C12" s="31">
        <f t="shared" si="1"/>
        <v>0</v>
      </c>
      <c r="D12" s="1">
        <v>0</v>
      </c>
      <c r="E12" s="1">
        <v>0</v>
      </c>
      <c r="F12" s="31" t="s">
        <v>471</v>
      </c>
      <c r="G12" s="31">
        <f t="shared" si="0"/>
        <v>0</v>
      </c>
      <c r="H12" s="1">
        <v>0</v>
      </c>
      <c r="I12" s="1">
        <v>0</v>
      </c>
      <c r="J12" s="32" t="s">
        <v>471</v>
      </c>
      <c r="K12" s="37">
        <f>IF(OR(D12="",E12="",F12="",H12="",I12="",J12=""),1,0)</f>
        <v>0</v>
      </c>
      <c r="L12" s="38"/>
      <c r="M12" s="38"/>
    </row>
    <row r="13" spans="1:28" ht="22.5" customHeight="1" x14ac:dyDescent="0.15">
      <c r="A13" s="33" t="s">
        <v>198</v>
      </c>
      <c r="B13" s="94" t="s">
        <v>199</v>
      </c>
      <c r="C13" s="31">
        <f t="shared" si="1"/>
        <v>0</v>
      </c>
      <c r="D13" s="1">
        <v>0</v>
      </c>
      <c r="E13" s="1">
        <v>0</v>
      </c>
      <c r="F13" s="31" t="s">
        <v>471</v>
      </c>
      <c r="G13" s="31">
        <f t="shared" si="0"/>
        <v>1</v>
      </c>
      <c r="H13" s="1">
        <v>1</v>
      </c>
      <c r="I13" s="1">
        <v>0</v>
      </c>
      <c r="J13" s="32" t="s">
        <v>471</v>
      </c>
      <c r="K13" s="37">
        <f>IF(OR(D13="",E13="",F13="",H13="",I13="",J13=""),1,0)</f>
        <v>0</v>
      </c>
      <c r="L13" s="38"/>
      <c r="M13" s="38"/>
    </row>
    <row r="14" spans="1:28" ht="22.5" customHeight="1" thickBot="1" x14ac:dyDescent="0.2">
      <c r="A14" s="61" t="s">
        <v>200</v>
      </c>
      <c r="B14" s="62" t="s">
        <v>201</v>
      </c>
      <c r="C14" s="7">
        <f t="shared" si="1"/>
        <v>1</v>
      </c>
      <c r="D14" s="6">
        <v>1</v>
      </c>
      <c r="E14" s="6">
        <v>0</v>
      </c>
      <c r="F14" s="7" t="s">
        <v>471</v>
      </c>
      <c r="G14" s="7">
        <f t="shared" si="0"/>
        <v>0</v>
      </c>
      <c r="H14" s="6">
        <v>0</v>
      </c>
      <c r="I14" s="6">
        <v>0</v>
      </c>
      <c r="J14" s="8" t="s">
        <v>471</v>
      </c>
      <c r="K14" s="37">
        <f>IF(OR(D14="",E14="",F14="",H14="",I14="",J14=""),1,0)</f>
        <v>0</v>
      </c>
      <c r="L14" s="38"/>
      <c r="M14" s="38"/>
    </row>
    <row r="15" spans="1:28" x14ac:dyDescent="0.15">
      <c r="C15" s="38"/>
      <c r="D15" s="63"/>
      <c r="E15" s="63"/>
      <c r="F15" s="63"/>
      <c r="G15" s="63"/>
      <c r="H15" s="63"/>
      <c r="I15" s="63"/>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5" t="s">
        <v>2</v>
      </c>
      <c r="B17" s="285"/>
      <c r="C17" s="285"/>
      <c r="D17" s="285"/>
      <c r="E17" s="285"/>
      <c r="F17" s="285"/>
      <c r="G17" s="285"/>
      <c r="H17" s="285"/>
      <c r="I17" s="285"/>
      <c r="J17" s="285"/>
      <c r="K17" s="50"/>
      <c r="L17" s="50"/>
      <c r="M17" s="50"/>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71"/>
      <c r="B20" s="272"/>
      <c r="C20" s="272"/>
      <c r="D20" s="272"/>
      <c r="E20" s="272"/>
      <c r="F20" s="272"/>
      <c r="G20" s="272"/>
      <c r="H20" s="272"/>
      <c r="I20" s="272"/>
      <c r="J20" s="273"/>
      <c r="K20" s="54"/>
      <c r="L20" s="54"/>
      <c r="M20" s="54"/>
      <c r="N20" s="54"/>
      <c r="O20" s="53"/>
      <c r="P20" s="53"/>
      <c r="Q20" s="53"/>
    </row>
  </sheetData>
  <sheetProtection password="CA7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xr:uid="{00000000-0004-0000-1400-000000000000}"/>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6">
    <tabColor theme="3" tint="-0.499984740745262"/>
    <pageSetUpPr autoPageBreaks="0"/>
  </sheetPr>
  <dimension ref="A1:AB14"/>
  <sheetViews>
    <sheetView showGridLines="0" showRowColHeaders="0" zoomScaleNormal="100" workbookViewId="0">
      <selection activeCell="F27" sqref="F27"/>
    </sheetView>
  </sheetViews>
  <sheetFormatPr defaultColWidth="9.140625" defaultRowHeight="9" x14ac:dyDescent="0.15"/>
  <cols>
    <col min="1" max="1" width="8.5703125" style="13" customWidth="1"/>
    <col min="2" max="2" width="36.85546875" style="13" customWidth="1"/>
    <col min="3" max="4" width="22" style="13" customWidth="1"/>
    <col min="5" max="6" width="8.140625" style="13" customWidth="1"/>
    <col min="7" max="16384" width="9.140625" style="13"/>
  </cols>
  <sheetData>
    <row r="1" spans="1:28" s="193" customFormat="1" ht="17.25" customHeight="1" x14ac:dyDescent="0.2">
      <c r="A1" s="196" t="str">
        <f>IF(Identificação!C17="","",Identificação!C17)</f>
        <v>ESCOLA BÁSICA DOS 2º E 3º CICLOS DO ESTREITO DE CÂMARA DE LOBOS</v>
      </c>
    </row>
    <row r="2" spans="1:28" s="193" customFormat="1" ht="17.25" customHeight="1" thickBot="1" x14ac:dyDescent="0.25">
      <c r="A2" s="192" t="e">
        <f>IF(#REF!="Preenchido","","Mensagem: " &amp;#REF! &amp; "! " &amp;#REF!)</f>
        <v>#REF!</v>
      </c>
      <c r="B2" s="192"/>
      <c r="C2" s="192"/>
      <c r="D2" s="192"/>
      <c r="E2" s="197"/>
      <c r="F2" s="197"/>
      <c r="G2" s="12"/>
      <c r="H2" s="12"/>
      <c r="I2" s="12"/>
      <c r="J2" s="12"/>
      <c r="K2" s="12"/>
      <c r="M2" s="12"/>
      <c r="P2" s="194"/>
      <c r="Q2" s="195"/>
    </row>
    <row r="3" spans="1:28" ht="34.5" customHeight="1" x14ac:dyDescent="0.15">
      <c r="A3" s="55" t="s">
        <v>202</v>
      </c>
      <c r="B3" s="87" t="s">
        <v>435</v>
      </c>
      <c r="C3" s="88" t="s">
        <v>436</v>
      </c>
      <c r="D3" s="89" t="s">
        <v>437</v>
      </c>
    </row>
    <row r="4" spans="1:28" ht="22.5" customHeight="1" x14ac:dyDescent="0.15">
      <c r="A4" s="33" t="s">
        <v>203</v>
      </c>
      <c r="B4" s="160">
        <v>0</v>
      </c>
      <c r="C4" s="160">
        <v>0</v>
      </c>
      <c r="D4" s="160">
        <v>0</v>
      </c>
      <c r="E4" s="37">
        <f>IF(OR(B4="",C4="",D4=""),1,0)</f>
        <v>0</v>
      </c>
      <c r="F4" s="37">
        <f>SUM(E4,E5,E6,E7,E8)</f>
        <v>0</v>
      </c>
    </row>
    <row r="5" spans="1:28" ht="22.5" customHeight="1" x14ac:dyDescent="0.15">
      <c r="A5" s="33" t="s">
        <v>204</v>
      </c>
      <c r="B5" s="160">
        <v>0</v>
      </c>
      <c r="C5" s="160">
        <v>0</v>
      </c>
      <c r="D5" s="160">
        <v>0</v>
      </c>
      <c r="E5" s="37">
        <f>IF(OR(B5="",C5="",D5=""),1,0)</f>
        <v>0</v>
      </c>
      <c r="F5" s="37"/>
    </row>
    <row r="6" spans="1:28" ht="22.5" customHeight="1" x14ac:dyDescent="0.15">
      <c r="A6" s="33" t="s">
        <v>205</v>
      </c>
      <c r="B6" s="160">
        <v>0</v>
      </c>
      <c r="C6" s="160">
        <v>0</v>
      </c>
      <c r="D6" s="160">
        <v>0</v>
      </c>
      <c r="E6" s="37">
        <f>IF(OR(B6="",C6="",D6=""),1,0)</f>
        <v>0</v>
      </c>
      <c r="F6" s="38"/>
    </row>
    <row r="7" spans="1:28" ht="22.5" customHeight="1" x14ac:dyDescent="0.15">
      <c r="A7" s="33" t="s">
        <v>206</v>
      </c>
      <c r="B7" s="160">
        <v>0</v>
      </c>
      <c r="C7" s="160">
        <v>0</v>
      </c>
      <c r="D7" s="160">
        <v>0</v>
      </c>
      <c r="E7" s="37">
        <f>IF(OR(B7="",C7="",D7=""),1,0)</f>
        <v>0</v>
      </c>
      <c r="F7" s="38"/>
    </row>
    <row r="8" spans="1:28" ht="22.5" customHeight="1" thickBot="1" x14ac:dyDescent="0.2">
      <c r="A8" s="61" t="s">
        <v>207</v>
      </c>
      <c r="B8" s="160">
        <v>0</v>
      </c>
      <c r="C8" s="160">
        <v>0</v>
      </c>
      <c r="D8" s="160">
        <v>0</v>
      </c>
      <c r="E8" s="37">
        <f>IF(OR(B8="",C8="",D8=""),1,0)</f>
        <v>0</v>
      </c>
      <c r="F8" s="38"/>
    </row>
    <row r="10" spans="1:28" s="45" customFormat="1" ht="13.5" customHeight="1" x14ac:dyDescent="0.15">
      <c r="A10" s="42" t="s">
        <v>407</v>
      </c>
      <c r="B10" s="43"/>
      <c r="C10" s="44"/>
      <c r="G10" s="46"/>
      <c r="H10" s="46"/>
      <c r="I10" s="46"/>
      <c r="J10" s="46"/>
      <c r="K10" s="46"/>
      <c r="N10" s="47"/>
      <c r="P10" s="48"/>
      <c r="Q10" s="48"/>
      <c r="R10" s="48"/>
      <c r="S10" s="48"/>
      <c r="T10" s="48"/>
      <c r="U10" s="48"/>
      <c r="V10" s="48"/>
      <c r="W10" s="48"/>
      <c r="X10" s="48"/>
      <c r="Y10" s="48"/>
      <c r="Z10" s="49"/>
      <c r="AA10" s="49"/>
      <c r="AB10" s="49"/>
    </row>
    <row r="11" spans="1:28" s="45" customFormat="1" ht="19.5" customHeight="1" x14ac:dyDescent="0.15">
      <c r="A11" s="285" t="s">
        <v>3</v>
      </c>
      <c r="B11" s="285"/>
      <c r="C11" s="285"/>
      <c r="D11" s="285"/>
      <c r="E11" s="50"/>
      <c r="F11" s="50"/>
      <c r="G11" s="50"/>
      <c r="H11" s="50"/>
      <c r="I11" s="50"/>
      <c r="J11" s="50"/>
      <c r="K11" s="50"/>
      <c r="L11" s="50"/>
      <c r="M11" s="50"/>
      <c r="N11" s="50"/>
      <c r="O11" s="51"/>
      <c r="P11" s="51"/>
      <c r="Q11" s="52"/>
      <c r="R11" s="48"/>
      <c r="S11" s="48"/>
      <c r="T11" s="48"/>
      <c r="U11" s="48"/>
      <c r="V11" s="48"/>
      <c r="W11" s="48"/>
      <c r="X11" s="48"/>
      <c r="Y11" s="48"/>
      <c r="Z11" s="49"/>
      <c r="AA11" s="49"/>
      <c r="AB11" s="49"/>
    </row>
    <row r="12" spans="1:28" ht="13.5" customHeight="1" x14ac:dyDescent="0.15">
      <c r="O12" s="53"/>
      <c r="P12" s="53"/>
      <c r="Q12" s="53"/>
    </row>
    <row r="13" spans="1:28" ht="13.5" customHeight="1" thickBot="1" x14ac:dyDescent="0.2">
      <c r="A13" s="42" t="s">
        <v>468</v>
      </c>
      <c r="B13" s="43"/>
      <c r="C13" s="44"/>
      <c r="D13" s="45"/>
      <c r="E13" s="45"/>
      <c r="F13" s="45"/>
      <c r="G13" s="45"/>
      <c r="H13" s="45"/>
      <c r="I13" s="45"/>
      <c r="J13" s="45"/>
      <c r="K13" s="45"/>
      <c r="L13" s="45"/>
      <c r="M13" s="45"/>
      <c r="N13" s="47"/>
      <c r="O13" s="53"/>
      <c r="P13" s="53"/>
      <c r="Q13" s="53"/>
    </row>
    <row r="14" spans="1:28" ht="61.5" customHeight="1" thickBot="1" x14ac:dyDescent="0.2">
      <c r="A14" s="271"/>
      <c r="B14" s="272"/>
      <c r="C14" s="272"/>
      <c r="D14" s="273"/>
      <c r="E14" s="54"/>
      <c r="F14" s="54"/>
      <c r="G14" s="54"/>
      <c r="H14" s="54"/>
      <c r="I14" s="54"/>
      <c r="J14" s="54"/>
      <c r="K14" s="54"/>
      <c r="L14" s="54"/>
      <c r="M14" s="54"/>
      <c r="N14" s="54"/>
      <c r="O14" s="53"/>
      <c r="P14" s="53"/>
      <c r="Q14" s="53"/>
    </row>
  </sheetData>
  <sheetProtection password="CA77" sheet="1" objects="1" scenarios="1" formatCells="0"/>
  <mergeCells count="2">
    <mergeCell ref="A14:D14"/>
    <mergeCell ref="A11:D11"/>
  </mergeCells>
  <phoneticPr fontId="0" type="noConversion"/>
  <hyperlinks>
    <hyperlink ref="A2" location="Validação!A1" display="Ver validação" xr:uid="{00000000-0004-0000-15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1">
    <tabColor theme="3" tint="-0.499984740745262"/>
    <pageSetUpPr autoPageBreaks="0"/>
  </sheetPr>
  <dimension ref="A1:AB46"/>
  <sheetViews>
    <sheetView showGridLines="0" showRowColHeaders="0" tabSelected="1" topLeftCell="B23" zoomScaleNormal="100" workbookViewId="0">
      <selection activeCell="AE32" sqref="AE32"/>
    </sheetView>
  </sheetViews>
  <sheetFormatPr defaultColWidth="9.140625" defaultRowHeight="9" x14ac:dyDescent="0.15"/>
  <cols>
    <col min="1" max="1" width="8.5703125" style="13" customWidth="1"/>
    <col min="2" max="2" width="22.42578125" style="13" customWidth="1"/>
    <col min="3" max="14" width="7.7109375" style="13" customWidth="1"/>
    <col min="15" max="15" width="8.140625" style="190" customWidth="1"/>
    <col min="16" max="16" width="8.7109375" style="190" customWidth="1"/>
    <col min="17" max="17" width="10.5703125" style="190" hidden="1" customWidth="1"/>
    <col min="18" max="18" width="9.5703125" style="190" hidden="1" customWidth="1"/>
    <col min="19" max="19" width="8.140625" style="190" hidden="1" customWidth="1"/>
    <col min="20" max="20" width="8.7109375" style="190" hidden="1" customWidth="1"/>
    <col min="21" max="21" width="9.85546875" style="13" hidden="1" customWidth="1"/>
    <col min="22" max="22" width="8.5703125" style="13" hidden="1" customWidth="1"/>
    <col min="23" max="23" width="10.140625" style="13" hidden="1" customWidth="1"/>
    <col min="24" max="24" width="9.85546875" style="13" hidden="1" customWidth="1"/>
    <col min="25" max="25" width="7.7109375" style="13" hidden="1" customWidth="1"/>
    <col min="26" max="26" width="9.140625" style="13" hidden="1" customWidth="1"/>
    <col min="27" max="27" width="8.7109375" style="13" hidden="1" customWidth="1"/>
    <col min="28" max="16384" width="9.140625" style="13"/>
  </cols>
  <sheetData>
    <row r="1" spans="1:20" s="193" customFormat="1" ht="17.25" customHeight="1" x14ac:dyDescent="0.2">
      <c r="A1" s="196" t="str">
        <f>IF(Identificação!C17="","",Identificação!C17)</f>
        <v>ESCOLA BÁSICA DOS 2º E 3º CICLOS DO ESTREITO DE CÂMARA DE LOBOS</v>
      </c>
      <c r="O1" s="201"/>
      <c r="P1" s="201"/>
      <c r="Q1" s="201"/>
      <c r="R1" s="201"/>
      <c r="S1" s="201"/>
      <c r="T1" s="201"/>
    </row>
    <row r="2" spans="1:20" s="193" customFormat="1" ht="17.25" customHeight="1" thickBot="1" x14ac:dyDescent="0.25">
      <c r="A2" s="192" t="e">
        <f>IF(#REF!="Preenchido","","Mensagem: " &amp;#REF! &amp; "! " &amp;#REF!)</f>
        <v>#REF!</v>
      </c>
      <c r="B2" s="192"/>
      <c r="C2" s="192"/>
      <c r="D2" s="192"/>
      <c r="E2" s="192"/>
      <c r="F2" s="192"/>
      <c r="G2" s="12"/>
      <c r="H2" s="12"/>
      <c r="I2" s="12"/>
      <c r="J2" s="12"/>
      <c r="K2" s="12"/>
      <c r="M2" s="12"/>
      <c r="O2" s="201"/>
      <c r="P2" s="197"/>
      <c r="Q2" s="202"/>
      <c r="R2" s="201"/>
      <c r="S2" s="201"/>
      <c r="T2" s="201"/>
    </row>
    <row r="3" spans="1:20" ht="87" customHeight="1" x14ac:dyDescent="0.15">
      <c r="A3" s="55" t="s">
        <v>466</v>
      </c>
      <c r="B3" s="260" t="s">
        <v>493</v>
      </c>
      <c r="C3" s="261"/>
      <c r="D3" s="56" t="s">
        <v>476</v>
      </c>
      <c r="E3" s="2" t="s">
        <v>403</v>
      </c>
      <c r="F3" s="56" t="s">
        <v>477</v>
      </c>
      <c r="G3" s="56" t="s">
        <v>9</v>
      </c>
      <c r="H3" s="56" t="s">
        <v>478</v>
      </c>
      <c r="I3" s="56" t="s">
        <v>479</v>
      </c>
      <c r="J3" s="56" t="s">
        <v>413</v>
      </c>
      <c r="K3" s="56" t="s">
        <v>414</v>
      </c>
      <c r="L3" s="56" t="s">
        <v>412</v>
      </c>
      <c r="M3" s="56" t="s">
        <v>31</v>
      </c>
      <c r="N3" s="57" t="s">
        <v>20</v>
      </c>
      <c r="O3" s="210"/>
      <c r="P3" s="210"/>
    </row>
    <row r="4" spans="1:20" ht="13.5" customHeight="1" x14ac:dyDescent="0.15">
      <c r="A4" s="248" t="s">
        <v>22</v>
      </c>
      <c r="B4" s="251" t="s">
        <v>23</v>
      </c>
      <c r="C4" s="98" t="s">
        <v>21</v>
      </c>
      <c r="D4" s="106">
        <f>SUM(D7+D10+D13+D16)</f>
        <v>3</v>
      </c>
      <c r="E4" s="106">
        <f>SUM(E7+E10+E13+E16)</f>
        <v>2</v>
      </c>
      <c r="F4" s="106">
        <f t="shared" ref="F4:M4" si="0">SUM(F7+F10+F13+F16)</f>
        <v>2</v>
      </c>
      <c r="G4" s="106">
        <f t="shared" si="0"/>
        <v>10</v>
      </c>
      <c r="H4" s="106">
        <f t="shared" si="0"/>
        <v>0</v>
      </c>
      <c r="I4" s="106">
        <f>SUM(I7+I10+I13+I16)</f>
        <v>1</v>
      </c>
      <c r="J4" s="106">
        <f>SUM(J7+J10+J13+J16)</f>
        <v>0</v>
      </c>
      <c r="K4" s="106">
        <f t="shared" si="0"/>
        <v>0</v>
      </c>
      <c r="L4" s="106">
        <f t="shared" si="0"/>
        <v>39</v>
      </c>
      <c r="M4" s="106">
        <f t="shared" si="0"/>
        <v>0</v>
      </c>
      <c r="N4" s="99">
        <f t="shared" ref="N4:N12" si="1">SUM(D4:M4)</f>
        <v>57</v>
      </c>
      <c r="O4" s="210"/>
      <c r="P4" s="210"/>
    </row>
    <row r="5" spans="1:20" ht="13.5" customHeight="1" x14ac:dyDescent="0.15">
      <c r="A5" s="249"/>
      <c r="B5" s="252"/>
      <c r="C5" s="100" t="s">
        <v>24</v>
      </c>
      <c r="D5" s="107">
        <f>D8+D11+D14+D17</f>
        <v>2</v>
      </c>
      <c r="E5" s="107">
        <f t="shared" ref="E5:M5" si="2">E8+E11+E14+E17</f>
        <v>2</v>
      </c>
      <c r="F5" s="107">
        <f t="shared" si="2"/>
        <v>15</v>
      </c>
      <c r="G5" s="107">
        <f t="shared" si="2"/>
        <v>34</v>
      </c>
      <c r="H5" s="107">
        <f t="shared" si="2"/>
        <v>0</v>
      </c>
      <c r="I5" s="107">
        <f>I8+I11+I14+I17</f>
        <v>0</v>
      </c>
      <c r="J5" s="107">
        <f t="shared" si="2"/>
        <v>0</v>
      </c>
      <c r="K5" s="107">
        <f t="shared" si="2"/>
        <v>0</v>
      </c>
      <c r="L5" s="107">
        <f t="shared" si="2"/>
        <v>99</v>
      </c>
      <c r="M5" s="107">
        <f t="shared" si="2"/>
        <v>0</v>
      </c>
      <c r="N5" s="101">
        <f t="shared" si="1"/>
        <v>152</v>
      </c>
      <c r="O5" s="210"/>
      <c r="P5" s="210"/>
    </row>
    <row r="6" spans="1:20" ht="13.5" customHeight="1" x14ac:dyDescent="0.15">
      <c r="A6" s="254"/>
      <c r="B6" s="255"/>
      <c r="C6" s="102" t="s">
        <v>25</v>
      </c>
      <c r="D6" s="102">
        <f t="shared" ref="D6:M6" si="3">SUM(D4:D5)</f>
        <v>5</v>
      </c>
      <c r="E6" s="102">
        <f t="shared" si="3"/>
        <v>4</v>
      </c>
      <c r="F6" s="102">
        <f t="shared" si="3"/>
        <v>17</v>
      </c>
      <c r="G6" s="102">
        <f t="shared" si="3"/>
        <v>44</v>
      </c>
      <c r="H6" s="102">
        <f t="shared" si="3"/>
        <v>0</v>
      </c>
      <c r="I6" s="102">
        <f>SUM(I4:I5)</f>
        <v>1</v>
      </c>
      <c r="J6" s="102">
        <f>SUM(J4:J5)</f>
        <v>0</v>
      </c>
      <c r="K6" s="102">
        <f t="shared" si="3"/>
        <v>0</v>
      </c>
      <c r="L6" s="102">
        <f t="shared" si="3"/>
        <v>138</v>
      </c>
      <c r="M6" s="102">
        <f t="shared" si="3"/>
        <v>0</v>
      </c>
      <c r="N6" s="103">
        <f t="shared" si="1"/>
        <v>209</v>
      </c>
      <c r="O6" s="210"/>
      <c r="P6" s="210"/>
    </row>
    <row r="7" spans="1:20" ht="13.5" customHeight="1" x14ac:dyDescent="0.15">
      <c r="A7" s="248" t="s">
        <v>26</v>
      </c>
      <c r="B7" s="251" t="s">
        <v>475</v>
      </c>
      <c r="C7" s="98" t="s">
        <v>21</v>
      </c>
      <c r="D7" s="155">
        <v>0</v>
      </c>
      <c r="E7" s="155">
        <v>0</v>
      </c>
      <c r="F7" s="155">
        <v>0</v>
      </c>
      <c r="G7" s="155">
        <v>0</v>
      </c>
      <c r="H7" s="155">
        <v>0</v>
      </c>
      <c r="I7" s="155">
        <v>0</v>
      </c>
      <c r="J7" s="106">
        <v>0</v>
      </c>
      <c r="K7" s="106">
        <v>0</v>
      </c>
      <c r="L7" s="155">
        <v>0</v>
      </c>
      <c r="M7" s="155">
        <v>0</v>
      </c>
      <c r="N7" s="99">
        <f t="shared" si="1"/>
        <v>0</v>
      </c>
      <c r="O7" s="211">
        <f>IF(OR(D7="",E7="",F7="",G7="",H7="",I7="",J7="",K7="",L7="",M7="",D8="",E8="",F8="",G8="",H8="",I8="",J8="",K8="",L8="",M8=""),1,0)</f>
        <v>0</v>
      </c>
      <c r="P7" s="211">
        <f>SUM(O7+O10+O13+O16)</f>
        <v>0</v>
      </c>
    </row>
    <row r="8" spans="1:20" ht="13.5" customHeight="1" x14ac:dyDescent="0.15">
      <c r="A8" s="249"/>
      <c r="B8" s="252"/>
      <c r="C8" s="100" t="s">
        <v>24</v>
      </c>
      <c r="D8" s="156">
        <v>0</v>
      </c>
      <c r="E8" s="156">
        <v>0</v>
      </c>
      <c r="F8" s="156">
        <v>0</v>
      </c>
      <c r="G8" s="156">
        <v>0</v>
      </c>
      <c r="H8" s="156">
        <v>0</v>
      </c>
      <c r="I8" s="156">
        <v>0</v>
      </c>
      <c r="J8" s="107">
        <v>0</v>
      </c>
      <c r="K8" s="107">
        <v>0</v>
      </c>
      <c r="L8" s="156">
        <v>0</v>
      </c>
      <c r="M8" s="156">
        <v>0</v>
      </c>
      <c r="N8" s="101">
        <f t="shared" si="1"/>
        <v>0</v>
      </c>
      <c r="O8" s="212"/>
      <c r="P8" s="212"/>
    </row>
    <row r="9" spans="1:20" ht="13.5" customHeight="1" x14ac:dyDescent="0.15">
      <c r="A9" s="254"/>
      <c r="B9" s="255"/>
      <c r="C9" s="102" t="s">
        <v>25</v>
      </c>
      <c r="D9" s="102">
        <f t="shared" ref="D9:M9" si="4">SUM(D8,D7)</f>
        <v>0</v>
      </c>
      <c r="E9" s="102">
        <f t="shared" si="4"/>
        <v>0</v>
      </c>
      <c r="F9" s="102">
        <f t="shared" si="4"/>
        <v>0</v>
      </c>
      <c r="G9" s="102">
        <f t="shared" si="4"/>
        <v>0</v>
      </c>
      <c r="H9" s="102">
        <f t="shared" si="4"/>
        <v>0</v>
      </c>
      <c r="I9" s="102">
        <f t="shared" si="4"/>
        <v>0</v>
      </c>
      <c r="J9" s="102">
        <f t="shared" si="4"/>
        <v>0</v>
      </c>
      <c r="K9" s="102">
        <f t="shared" si="4"/>
        <v>0</v>
      </c>
      <c r="L9" s="102">
        <f t="shared" si="4"/>
        <v>0</v>
      </c>
      <c r="M9" s="102">
        <f t="shared" si="4"/>
        <v>0</v>
      </c>
      <c r="N9" s="103">
        <f t="shared" si="1"/>
        <v>0</v>
      </c>
      <c r="O9" s="212"/>
      <c r="P9" s="212"/>
    </row>
    <row r="10" spans="1:20" ht="13.5" customHeight="1" x14ac:dyDescent="0.15">
      <c r="A10" s="248" t="s">
        <v>28</v>
      </c>
      <c r="B10" s="251" t="s">
        <v>342</v>
      </c>
      <c r="C10" s="98" t="s">
        <v>21</v>
      </c>
      <c r="D10" s="155">
        <v>3</v>
      </c>
      <c r="E10" s="155">
        <v>1</v>
      </c>
      <c r="F10" s="155">
        <v>2</v>
      </c>
      <c r="G10" s="155">
        <v>9</v>
      </c>
      <c r="H10" s="155">
        <v>0</v>
      </c>
      <c r="I10" s="155">
        <v>1</v>
      </c>
      <c r="J10" s="106">
        <v>0</v>
      </c>
      <c r="K10" s="106">
        <v>0</v>
      </c>
      <c r="L10" s="155">
        <v>36</v>
      </c>
      <c r="M10" s="155">
        <v>0</v>
      </c>
      <c r="N10" s="99">
        <f t="shared" si="1"/>
        <v>52</v>
      </c>
      <c r="O10" s="211">
        <f>IF(OR(D10="",E10="",F10="",G10="",H10="",I10="",J10="",K10="",L10="",M10="",D11="",E11="",F11="",G11="",H11="",I11="",J11="",K11="",L11="",M11=""),1,0)</f>
        <v>0</v>
      </c>
      <c r="P10" s="212"/>
    </row>
    <row r="11" spans="1:20" ht="13.5" customHeight="1" x14ac:dyDescent="0.15">
      <c r="A11" s="249"/>
      <c r="B11" s="252"/>
      <c r="C11" s="100" t="s">
        <v>24</v>
      </c>
      <c r="D11" s="156">
        <v>2</v>
      </c>
      <c r="E11" s="156">
        <v>2</v>
      </c>
      <c r="F11" s="156">
        <v>15</v>
      </c>
      <c r="G11" s="156">
        <v>32</v>
      </c>
      <c r="H11" s="156">
        <v>0</v>
      </c>
      <c r="I11" s="156">
        <v>0</v>
      </c>
      <c r="J11" s="107">
        <v>0</v>
      </c>
      <c r="K11" s="107">
        <v>0</v>
      </c>
      <c r="L11" s="156">
        <v>90</v>
      </c>
      <c r="M11" s="156">
        <v>0</v>
      </c>
      <c r="N11" s="101">
        <f t="shared" si="1"/>
        <v>141</v>
      </c>
      <c r="O11" s="212"/>
      <c r="P11" s="212"/>
    </row>
    <row r="12" spans="1:20" ht="13.5" customHeight="1" x14ac:dyDescent="0.15">
      <c r="A12" s="254"/>
      <c r="B12" s="255"/>
      <c r="C12" s="102" t="s">
        <v>25</v>
      </c>
      <c r="D12" s="102">
        <f t="shared" ref="D12:M12" si="5">SUM(D11,D10)</f>
        <v>5</v>
      </c>
      <c r="E12" s="102">
        <f t="shared" si="5"/>
        <v>3</v>
      </c>
      <c r="F12" s="102">
        <f t="shared" si="5"/>
        <v>17</v>
      </c>
      <c r="G12" s="102">
        <f t="shared" si="5"/>
        <v>41</v>
      </c>
      <c r="H12" s="102">
        <f>SUM(H11,H10)</f>
        <v>0</v>
      </c>
      <c r="I12" s="102">
        <f t="shared" si="5"/>
        <v>1</v>
      </c>
      <c r="J12" s="102">
        <f t="shared" si="5"/>
        <v>0</v>
      </c>
      <c r="K12" s="102">
        <f t="shared" si="5"/>
        <v>0</v>
      </c>
      <c r="L12" s="102">
        <f t="shared" si="5"/>
        <v>126</v>
      </c>
      <c r="M12" s="102">
        <f t="shared" si="5"/>
        <v>0</v>
      </c>
      <c r="N12" s="103">
        <f t="shared" si="1"/>
        <v>193</v>
      </c>
      <c r="O12" s="212"/>
      <c r="P12" s="212"/>
    </row>
    <row r="13" spans="1:20" ht="13.5" customHeight="1" x14ac:dyDescent="0.15">
      <c r="A13" s="248" t="s">
        <v>29</v>
      </c>
      <c r="B13" s="251" t="s">
        <v>498</v>
      </c>
      <c r="C13" s="98" t="s">
        <v>21</v>
      </c>
      <c r="D13" s="155">
        <v>0</v>
      </c>
      <c r="E13" s="155">
        <v>0</v>
      </c>
      <c r="F13" s="155">
        <v>0</v>
      </c>
      <c r="G13" s="155">
        <v>0</v>
      </c>
      <c r="H13" s="155">
        <v>0</v>
      </c>
      <c r="I13" s="155">
        <v>0</v>
      </c>
      <c r="J13" s="106">
        <v>0</v>
      </c>
      <c r="K13" s="106">
        <v>0</v>
      </c>
      <c r="L13" s="155">
        <v>3</v>
      </c>
      <c r="M13" s="155">
        <v>0</v>
      </c>
      <c r="N13" s="99">
        <f t="shared" ref="N13:N18" si="6">SUM(D13:M13)</f>
        <v>3</v>
      </c>
      <c r="O13" s="211">
        <f>IF(OR(D13="",E13="",F13="",G13="",H13="",I13="",J13="",K13="",L13="",M13="",D14="",E14="",F14="",G14="",H14="",I14="",J14="",K14="",L14="",M14=""),1,0)</f>
        <v>0</v>
      </c>
      <c r="P13" s="212"/>
    </row>
    <row r="14" spans="1:20" ht="13.5" customHeight="1" x14ac:dyDescent="0.15">
      <c r="A14" s="249"/>
      <c r="B14" s="252"/>
      <c r="C14" s="100" t="s">
        <v>24</v>
      </c>
      <c r="D14" s="156">
        <v>0</v>
      </c>
      <c r="E14" s="156">
        <v>0</v>
      </c>
      <c r="F14" s="156">
        <v>0</v>
      </c>
      <c r="G14" s="156">
        <v>0</v>
      </c>
      <c r="H14" s="156">
        <v>0</v>
      </c>
      <c r="I14" s="156">
        <v>0</v>
      </c>
      <c r="J14" s="107">
        <v>0</v>
      </c>
      <c r="K14" s="107">
        <v>0</v>
      </c>
      <c r="L14" s="156">
        <v>9</v>
      </c>
      <c r="M14" s="156">
        <v>0</v>
      </c>
      <c r="N14" s="101">
        <f t="shared" si="6"/>
        <v>9</v>
      </c>
      <c r="O14" s="212"/>
      <c r="P14" s="212"/>
    </row>
    <row r="15" spans="1:20" ht="13.5" customHeight="1" x14ac:dyDescent="0.15">
      <c r="A15" s="254"/>
      <c r="B15" s="255"/>
      <c r="C15" s="102" t="s">
        <v>25</v>
      </c>
      <c r="D15" s="102">
        <f t="shared" ref="D15:M15" si="7">SUM(D14,D13)</f>
        <v>0</v>
      </c>
      <c r="E15" s="102">
        <f t="shared" si="7"/>
        <v>0</v>
      </c>
      <c r="F15" s="102">
        <f t="shared" si="7"/>
        <v>0</v>
      </c>
      <c r="G15" s="102">
        <f t="shared" si="7"/>
        <v>0</v>
      </c>
      <c r="H15" s="102">
        <f t="shared" si="7"/>
        <v>0</v>
      </c>
      <c r="I15" s="102">
        <f t="shared" si="7"/>
        <v>0</v>
      </c>
      <c r="J15" s="102">
        <f t="shared" si="7"/>
        <v>0</v>
      </c>
      <c r="K15" s="102">
        <f t="shared" si="7"/>
        <v>0</v>
      </c>
      <c r="L15" s="102">
        <f t="shared" si="7"/>
        <v>12</v>
      </c>
      <c r="M15" s="102">
        <f t="shared" si="7"/>
        <v>0</v>
      </c>
      <c r="N15" s="103">
        <f t="shared" si="6"/>
        <v>12</v>
      </c>
      <c r="O15" s="212"/>
      <c r="P15" s="212"/>
    </row>
    <row r="16" spans="1:20" ht="13.5" customHeight="1" x14ac:dyDescent="0.15">
      <c r="A16" s="248" t="s">
        <v>30</v>
      </c>
      <c r="B16" s="251" t="s">
        <v>512</v>
      </c>
      <c r="C16" s="98" t="s">
        <v>21</v>
      </c>
      <c r="D16" s="155">
        <v>0</v>
      </c>
      <c r="E16" s="155">
        <v>1</v>
      </c>
      <c r="F16" s="155">
        <v>0</v>
      </c>
      <c r="G16" s="155">
        <v>1</v>
      </c>
      <c r="H16" s="155">
        <v>0</v>
      </c>
      <c r="I16" s="155">
        <v>0</v>
      </c>
      <c r="J16" s="106">
        <v>0</v>
      </c>
      <c r="K16" s="106">
        <v>0</v>
      </c>
      <c r="L16" s="155">
        <v>0</v>
      </c>
      <c r="M16" s="155">
        <v>0</v>
      </c>
      <c r="N16" s="99">
        <f t="shared" si="6"/>
        <v>2</v>
      </c>
      <c r="O16" s="211">
        <f>IF(OR(D16="",E16="",F16="",G16="",H16="",I16="",J16="",K16="",L16="",M16="",D17="",E17="",F17="",G17="",H17="",I17="",J17="",K17="",L17="",M17=""),1,0)</f>
        <v>0</v>
      </c>
      <c r="P16" s="212"/>
    </row>
    <row r="17" spans="1:28" ht="13.5" customHeight="1" x14ac:dyDescent="0.15">
      <c r="A17" s="249"/>
      <c r="B17" s="252"/>
      <c r="C17" s="100" t="s">
        <v>24</v>
      </c>
      <c r="D17" s="156">
        <v>0</v>
      </c>
      <c r="E17" s="156">
        <v>0</v>
      </c>
      <c r="F17" s="156">
        <v>0</v>
      </c>
      <c r="G17" s="156">
        <v>2</v>
      </c>
      <c r="H17" s="156">
        <v>0</v>
      </c>
      <c r="I17" s="156">
        <v>0</v>
      </c>
      <c r="J17" s="107">
        <v>0</v>
      </c>
      <c r="K17" s="107">
        <v>0</v>
      </c>
      <c r="L17" s="156">
        <v>0</v>
      </c>
      <c r="M17" s="156">
        <v>0</v>
      </c>
      <c r="N17" s="101">
        <f t="shared" si="6"/>
        <v>2</v>
      </c>
      <c r="O17" s="212"/>
      <c r="P17" s="212"/>
    </row>
    <row r="18" spans="1:28" ht="13.5" customHeight="1" x14ac:dyDescent="0.15">
      <c r="A18" s="254"/>
      <c r="B18" s="255"/>
      <c r="C18" s="102" t="s">
        <v>25</v>
      </c>
      <c r="D18" s="102">
        <f t="shared" ref="D18:M18" si="8">SUM(D17,D16)</f>
        <v>0</v>
      </c>
      <c r="E18" s="102">
        <f t="shared" si="8"/>
        <v>1</v>
      </c>
      <c r="F18" s="102">
        <f t="shared" si="8"/>
        <v>0</v>
      </c>
      <c r="G18" s="102">
        <f>SUM(G17,G16)</f>
        <v>3</v>
      </c>
      <c r="H18" s="102">
        <f t="shared" si="8"/>
        <v>0</v>
      </c>
      <c r="I18" s="102">
        <f t="shared" si="8"/>
        <v>0</v>
      </c>
      <c r="J18" s="102">
        <f t="shared" si="8"/>
        <v>0</v>
      </c>
      <c r="K18" s="102">
        <f t="shared" si="8"/>
        <v>0</v>
      </c>
      <c r="L18" s="102">
        <f t="shared" si="8"/>
        <v>0</v>
      </c>
      <c r="M18" s="102">
        <f t="shared" si="8"/>
        <v>0</v>
      </c>
      <c r="N18" s="103">
        <f t="shared" si="6"/>
        <v>4</v>
      </c>
      <c r="O18" s="212"/>
      <c r="P18" s="210"/>
    </row>
    <row r="19" spans="1:28" ht="22.5" customHeight="1" thickBot="1" x14ac:dyDescent="0.2">
      <c r="A19" s="154" t="s">
        <v>371</v>
      </c>
      <c r="B19" s="265" t="s">
        <v>20</v>
      </c>
      <c r="C19" s="266"/>
      <c r="D19" s="7">
        <f t="shared" ref="D19:M19" si="9">SUM(D18,D15,D12,D9)</f>
        <v>5</v>
      </c>
      <c r="E19" s="7">
        <f t="shared" si="9"/>
        <v>4</v>
      </c>
      <c r="F19" s="7">
        <f t="shared" si="9"/>
        <v>17</v>
      </c>
      <c r="G19" s="7">
        <f t="shared" si="9"/>
        <v>44</v>
      </c>
      <c r="H19" s="7">
        <f t="shared" si="9"/>
        <v>0</v>
      </c>
      <c r="I19" s="7">
        <f t="shared" si="9"/>
        <v>1</v>
      </c>
      <c r="J19" s="7">
        <f t="shared" si="9"/>
        <v>0</v>
      </c>
      <c r="K19" s="7">
        <f t="shared" si="9"/>
        <v>0</v>
      </c>
      <c r="L19" s="7">
        <f t="shared" si="9"/>
        <v>138</v>
      </c>
      <c r="M19" s="7">
        <f t="shared" si="9"/>
        <v>0</v>
      </c>
      <c r="N19" s="8">
        <f>SUM(N18,N15,N12,N9)</f>
        <v>209</v>
      </c>
      <c r="O19" s="212"/>
      <c r="P19" s="212"/>
    </row>
    <row r="20" spans="1:28" s="190" customFormat="1" ht="6.75" customHeight="1" x14ac:dyDescent="0.15">
      <c r="D20" s="211"/>
      <c r="E20" s="211"/>
      <c r="F20" s="211"/>
      <c r="G20" s="211"/>
      <c r="H20" s="211"/>
      <c r="I20" s="211"/>
      <c r="J20" s="211"/>
      <c r="K20" s="211"/>
      <c r="L20" s="211"/>
      <c r="M20" s="211"/>
      <c r="N20" s="210"/>
      <c r="O20" s="203"/>
    </row>
    <row r="21" spans="1:28" ht="13.5" customHeight="1" thickBot="1" x14ac:dyDescent="0.2">
      <c r="A21" s="42" t="s">
        <v>18</v>
      </c>
      <c r="B21" s="42"/>
      <c r="C21" s="114"/>
      <c r="D21" s="114"/>
      <c r="E21" s="114"/>
      <c r="F21" s="114"/>
      <c r="G21" s="114"/>
      <c r="H21" s="114"/>
      <c r="I21" s="114"/>
      <c r="J21" s="114"/>
      <c r="K21" s="114"/>
      <c r="L21" s="114"/>
      <c r="M21" s="43"/>
      <c r="N21" s="47"/>
      <c r="P21" s="191"/>
    </row>
    <row r="22" spans="1:28" ht="13.5" customHeight="1" thickBot="1" x14ac:dyDescent="0.2">
      <c r="A22" s="262" t="s">
        <v>569</v>
      </c>
      <c r="B22" s="263"/>
      <c r="C22" s="263"/>
      <c r="D22" s="263"/>
      <c r="E22" s="263"/>
      <c r="F22" s="263"/>
      <c r="G22" s="263"/>
      <c r="H22" s="263"/>
      <c r="I22" s="263"/>
      <c r="J22" s="263"/>
      <c r="K22" s="263"/>
      <c r="L22" s="263"/>
      <c r="M22" s="263"/>
      <c r="N22" s="264"/>
      <c r="O22" s="211" t="str">
        <f>IF(AND(M19&lt;&gt;0,A22=""),"ERRO","OK")</f>
        <v>OK</v>
      </c>
      <c r="P22" s="191"/>
    </row>
    <row r="23" spans="1:28" ht="13.5" customHeight="1" x14ac:dyDescent="0.15"/>
    <row r="24" spans="1:28" ht="13.5" customHeight="1" thickBot="1" x14ac:dyDescent="0.2">
      <c r="A24" s="42" t="s">
        <v>549</v>
      </c>
      <c r="B24" s="42"/>
      <c r="C24" s="114"/>
      <c r="D24" s="114"/>
      <c r="E24" s="114"/>
      <c r="F24" s="114"/>
      <c r="G24" s="114"/>
      <c r="H24" s="114"/>
      <c r="I24" s="114"/>
      <c r="J24" s="114"/>
      <c r="K24" s="114"/>
      <c r="L24" s="114"/>
      <c r="M24" s="43"/>
      <c r="N24" s="47"/>
      <c r="P24" s="191"/>
    </row>
    <row r="25" spans="1:28" ht="13.5" customHeight="1" thickBot="1" x14ac:dyDescent="0.2">
      <c r="A25" s="262" t="s">
        <v>570</v>
      </c>
      <c r="B25" s="263"/>
      <c r="C25" s="263"/>
      <c r="D25" s="263"/>
      <c r="E25" s="263"/>
      <c r="F25" s="263"/>
      <c r="G25" s="263"/>
      <c r="H25" s="263"/>
      <c r="I25" s="263"/>
      <c r="J25" s="263"/>
      <c r="K25" s="263"/>
      <c r="L25" s="263"/>
      <c r="M25" s="263"/>
      <c r="N25" s="264"/>
      <c r="O25" s="211" t="str">
        <f>IF(AND(N18&gt;0,OR(A25="",A25=0)),"ERRO","OK")</f>
        <v>OK</v>
      </c>
      <c r="P25" s="191"/>
    </row>
    <row r="26" spans="1:28" s="190" customFormat="1" ht="18.75" customHeight="1" x14ac:dyDescent="0.15">
      <c r="D26" s="211"/>
      <c r="E26" s="211"/>
      <c r="F26" s="211"/>
      <c r="G26" s="211"/>
      <c r="H26" s="211"/>
      <c r="I26" s="211"/>
      <c r="J26" s="211"/>
      <c r="K26" s="211"/>
      <c r="L26" s="211"/>
      <c r="M26" s="211"/>
      <c r="N26" s="210"/>
      <c r="O26" s="203"/>
    </row>
    <row r="27" spans="1:28" ht="13.5" customHeight="1" x14ac:dyDescent="0.15"/>
    <row r="28" spans="1:28" s="45" customFormat="1" ht="13.5" customHeight="1" x14ac:dyDescent="0.15">
      <c r="A28" s="42" t="s">
        <v>407</v>
      </c>
      <c r="B28" s="43"/>
      <c r="C28" s="44"/>
      <c r="N28" s="47"/>
      <c r="O28" s="204"/>
      <c r="P28" s="205"/>
      <c r="Q28" s="205"/>
      <c r="R28" s="205"/>
      <c r="S28" s="205"/>
      <c r="T28" s="205"/>
      <c r="U28" s="48"/>
      <c r="V28" s="48"/>
      <c r="W28" s="48"/>
      <c r="X28" s="48"/>
      <c r="Y28" s="48"/>
      <c r="Z28" s="49"/>
      <c r="AA28" s="49"/>
      <c r="AB28" s="49"/>
    </row>
    <row r="29" spans="1:28" s="45" customFormat="1" ht="30" customHeight="1" x14ac:dyDescent="0.15">
      <c r="A29" s="259" t="s">
        <v>534</v>
      </c>
      <c r="B29" s="259"/>
      <c r="C29" s="259"/>
      <c r="D29" s="259"/>
      <c r="E29" s="259"/>
      <c r="F29" s="259"/>
      <c r="G29" s="259"/>
      <c r="H29" s="259"/>
      <c r="I29" s="259"/>
      <c r="J29" s="259"/>
      <c r="K29" s="259"/>
      <c r="L29" s="259"/>
      <c r="M29" s="259"/>
      <c r="N29" s="259"/>
      <c r="O29" s="206"/>
      <c r="P29" s="207"/>
      <c r="Q29" s="208"/>
      <c r="R29" s="205"/>
      <c r="S29" s="205"/>
      <c r="T29" s="205"/>
      <c r="U29" s="48"/>
      <c r="V29" s="48"/>
      <c r="W29" s="48"/>
      <c r="X29" s="48"/>
      <c r="Y29" s="48"/>
      <c r="Z29" s="49"/>
      <c r="AA29" s="49"/>
      <c r="AB29" s="49"/>
    </row>
    <row r="30" spans="1:28" s="45" customFormat="1" ht="19.5" customHeight="1" x14ac:dyDescent="0.15">
      <c r="A30" s="259" t="s">
        <v>482</v>
      </c>
      <c r="B30" s="259"/>
      <c r="C30" s="259"/>
      <c r="D30" s="259"/>
      <c r="E30" s="259"/>
      <c r="F30" s="259"/>
      <c r="G30" s="259"/>
      <c r="H30" s="259"/>
      <c r="I30" s="259"/>
      <c r="J30" s="259"/>
      <c r="K30" s="259"/>
      <c r="L30" s="259"/>
      <c r="M30" s="259"/>
      <c r="N30" s="259"/>
      <c r="O30" s="207"/>
      <c r="P30" s="207"/>
      <c r="Q30" s="208"/>
      <c r="R30" s="205"/>
      <c r="S30" s="205"/>
      <c r="T30" s="205"/>
      <c r="U30" s="48"/>
      <c r="V30" s="48"/>
      <c r="W30" s="48"/>
      <c r="X30" s="48"/>
      <c r="Y30" s="48"/>
      <c r="Z30" s="49"/>
      <c r="AA30" s="49"/>
      <c r="AB30" s="49"/>
    </row>
    <row r="31" spans="1:28" s="45" customFormat="1" ht="19.5" customHeight="1" x14ac:dyDescent="0.15">
      <c r="A31" s="259" t="s">
        <v>532</v>
      </c>
      <c r="B31" s="259"/>
      <c r="C31" s="259"/>
      <c r="D31" s="259"/>
      <c r="E31" s="259"/>
      <c r="F31" s="259"/>
      <c r="G31" s="259"/>
      <c r="H31" s="259"/>
      <c r="I31" s="259"/>
      <c r="J31" s="259"/>
      <c r="K31" s="259"/>
      <c r="L31" s="259"/>
      <c r="M31" s="259"/>
      <c r="N31" s="259"/>
      <c r="O31" s="207"/>
      <c r="P31" s="207"/>
      <c r="Q31" s="208"/>
      <c r="R31" s="205"/>
      <c r="S31" s="205"/>
      <c r="T31" s="205"/>
      <c r="U31" s="48"/>
      <c r="V31" s="48"/>
      <c r="W31" s="48"/>
      <c r="X31" s="48"/>
      <c r="Y31" s="48"/>
      <c r="Z31" s="49"/>
      <c r="AA31" s="49"/>
      <c r="AB31" s="49"/>
    </row>
    <row r="32" spans="1:28" s="45" customFormat="1" ht="19.5" customHeight="1" x14ac:dyDescent="0.15">
      <c r="A32" s="259" t="s">
        <v>480</v>
      </c>
      <c r="B32" s="259"/>
      <c r="C32" s="259"/>
      <c r="D32" s="259"/>
      <c r="E32" s="259"/>
      <c r="F32" s="259"/>
      <c r="G32" s="259"/>
      <c r="H32" s="259"/>
      <c r="I32" s="259"/>
      <c r="J32" s="259"/>
      <c r="K32" s="259"/>
      <c r="L32" s="259"/>
      <c r="M32" s="259"/>
      <c r="N32" s="259"/>
      <c r="O32" s="207"/>
      <c r="P32" s="207"/>
      <c r="Q32" s="208"/>
      <c r="R32" s="205"/>
      <c r="S32" s="205"/>
      <c r="T32" s="205"/>
      <c r="U32" s="48"/>
      <c r="V32" s="48"/>
      <c r="W32" s="48"/>
      <c r="X32" s="48"/>
      <c r="Y32" s="48"/>
      <c r="Z32" s="49"/>
      <c r="AA32" s="49"/>
      <c r="AB32" s="49"/>
    </row>
    <row r="33" spans="1:28" s="45" customFormat="1" ht="30" customHeight="1" x14ac:dyDescent="0.15">
      <c r="A33" s="259" t="s">
        <v>481</v>
      </c>
      <c r="B33" s="259"/>
      <c r="C33" s="259"/>
      <c r="D33" s="259"/>
      <c r="E33" s="259"/>
      <c r="F33" s="259"/>
      <c r="G33" s="259"/>
      <c r="H33" s="259"/>
      <c r="I33" s="259"/>
      <c r="J33" s="259"/>
      <c r="K33" s="259"/>
      <c r="L33" s="259"/>
      <c r="M33" s="259"/>
      <c r="N33" s="259"/>
      <c r="O33" s="207"/>
      <c r="P33" s="209"/>
      <c r="Q33" s="208"/>
      <c r="R33" s="205"/>
      <c r="S33" s="205"/>
      <c r="T33" s="205"/>
      <c r="U33" s="48"/>
      <c r="V33" s="48"/>
      <c r="W33" s="48"/>
      <c r="X33" s="48"/>
      <c r="Y33" s="48"/>
      <c r="Z33" s="49"/>
      <c r="AA33" s="49"/>
      <c r="AB33" s="49"/>
    </row>
    <row r="34" spans="1:28" s="45" customFormat="1" ht="19.5" customHeight="1" x14ac:dyDescent="0.15">
      <c r="A34" s="259" t="s">
        <v>513</v>
      </c>
      <c r="B34" s="259"/>
      <c r="C34" s="259"/>
      <c r="D34" s="259"/>
      <c r="E34" s="259"/>
      <c r="F34" s="259"/>
      <c r="G34" s="259"/>
      <c r="H34" s="259"/>
      <c r="I34" s="259"/>
      <c r="J34" s="259"/>
      <c r="K34" s="259"/>
      <c r="L34" s="259"/>
      <c r="M34" s="259"/>
      <c r="N34" s="259"/>
      <c r="O34" s="207"/>
      <c r="P34" s="207"/>
      <c r="Q34" s="208"/>
      <c r="R34" s="205"/>
      <c r="S34" s="205"/>
      <c r="T34" s="205"/>
      <c r="U34" s="48"/>
      <c r="V34" s="48"/>
      <c r="W34" s="48"/>
      <c r="X34" s="48"/>
      <c r="Y34" s="48"/>
      <c r="Z34" s="49"/>
      <c r="AA34" s="49"/>
      <c r="AB34" s="49"/>
    </row>
    <row r="35" spans="1:28" s="45" customFormat="1" ht="19.5" customHeight="1" x14ac:dyDescent="0.15">
      <c r="A35" s="259" t="s">
        <v>514</v>
      </c>
      <c r="B35" s="259"/>
      <c r="C35" s="259"/>
      <c r="D35" s="259"/>
      <c r="E35" s="259"/>
      <c r="F35" s="259"/>
      <c r="G35" s="259"/>
      <c r="H35" s="259"/>
      <c r="I35" s="259"/>
      <c r="J35" s="259"/>
      <c r="K35" s="259"/>
      <c r="L35" s="259"/>
      <c r="M35" s="259"/>
      <c r="N35" s="259"/>
      <c r="O35" s="207"/>
      <c r="P35" s="207"/>
      <c r="Q35" s="208"/>
      <c r="R35" s="205"/>
      <c r="S35" s="205"/>
      <c r="T35" s="205"/>
      <c r="U35" s="48"/>
      <c r="V35" s="48"/>
      <c r="W35" s="48"/>
      <c r="X35" s="48"/>
      <c r="Y35" s="48"/>
      <c r="Z35" s="49"/>
      <c r="AA35" s="49"/>
      <c r="AB35" s="49"/>
    </row>
    <row r="36" spans="1:28" s="45" customFormat="1" ht="19.5" customHeight="1" x14ac:dyDescent="0.15">
      <c r="A36" s="259" t="s">
        <v>8</v>
      </c>
      <c r="B36" s="259"/>
      <c r="C36" s="259"/>
      <c r="D36" s="259"/>
      <c r="E36" s="259"/>
      <c r="F36" s="259"/>
      <c r="G36" s="259"/>
      <c r="H36" s="259"/>
      <c r="I36" s="259"/>
      <c r="J36" s="259"/>
      <c r="K36" s="259"/>
      <c r="L36" s="259"/>
      <c r="M36" s="259"/>
      <c r="N36" s="259"/>
      <c r="O36" s="207"/>
      <c r="P36" s="207"/>
      <c r="Q36" s="208"/>
      <c r="R36" s="205"/>
      <c r="S36" s="205"/>
      <c r="T36" s="205"/>
      <c r="U36" s="48"/>
      <c r="V36" s="48"/>
      <c r="W36" s="48"/>
      <c r="X36" s="48"/>
      <c r="Y36" s="48"/>
      <c r="Z36" s="49"/>
      <c r="AA36" s="49"/>
      <c r="AB36" s="49"/>
    </row>
    <row r="37" spans="1:28" s="45" customFormat="1" ht="19.5" customHeight="1" x14ac:dyDescent="0.15">
      <c r="A37" s="259" t="s">
        <v>517</v>
      </c>
      <c r="B37" s="259"/>
      <c r="C37" s="259"/>
      <c r="D37" s="259"/>
      <c r="E37" s="259"/>
      <c r="F37" s="259"/>
      <c r="G37" s="259"/>
      <c r="H37" s="259"/>
      <c r="I37" s="259"/>
      <c r="J37" s="259"/>
      <c r="K37" s="259"/>
      <c r="L37" s="259"/>
      <c r="M37" s="259"/>
      <c r="N37" s="259"/>
      <c r="O37" s="207"/>
      <c r="P37" s="207"/>
      <c r="Q37" s="208"/>
      <c r="R37" s="205"/>
      <c r="S37" s="205"/>
      <c r="T37" s="205"/>
      <c r="U37" s="48"/>
      <c r="V37" s="48"/>
      <c r="W37" s="48"/>
      <c r="X37" s="48"/>
      <c r="Y37" s="48"/>
      <c r="Z37" s="49"/>
      <c r="AA37" s="49"/>
      <c r="AB37" s="49"/>
    </row>
    <row r="38" spans="1:28" ht="13.5" customHeight="1" x14ac:dyDescent="0.15">
      <c r="O38" s="206"/>
      <c r="P38" s="206"/>
      <c r="Q38" s="206"/>
    </row>
    <row r="39" spans="1:28" ht="13.5" customHeight="1" thickBot="1" x14ac:dyDescent="0.2">
      <c r="A39" s="42" t="s">
        <v>468</v>
      </c>
      <c r="B39" s="43"/>
      <c r="C39" s="44"/>
      <c r="D39" s="45"/>
      <c r="E39" s="45"/>
      <c r="F39" s="45"/>
      <c r="G39" s="45"/>
      <c r="H39" s="45"/>
      <c r="I39" s="45"/>
      <c r="J39" s="45"/>
      <c r="K39" s="45"/>
      <c r="L39" s="45"/>
      <c r="M39" s="45"/>
      <c r="N39" s="47"/>
      <c r="O39" s="206"/>
      <c r="P39" s="206"/>
      <c r="Q39" s="206"/>
    </row>
    <row r="40" spans="1:28" ht="61.5" customHeight="1" thickBot="1" x14ac:dyDescent="0.2">
      <c r="A40" s="256"/>
      <c r="B40" s="257"/>
      <c r="C40" s="257"/>
      <c r="D40" s="257"/>
      <c r="E40" s="257"/>
      <c r="F40" s="257"/>
      <c r="G40" s="257"/>
      <c r="H40" s="257"/>
      <c r="I40" s="257"/>
      <c r="J40" s="257"/>
      <c r="K40" s="257"/>
      <c r="L40" s="257"/>
      <c r="M40" s="257"/>
      <c r="N40" s="258"/>
      <c r="O40" s="206"/>
      <c r="P40" s="206"/>
      <c r="Q40" s="206"/>
    </row>
    <row r="41" spans="1:28" x14ac:dyDescent="0.15">
      <c r="A41" s="51"/>
      <c r="B41" s="51"/>
      <c r="C41" s="51"/>
      <c r="D41" s="51"/>
      <c r="E41" s="51"/>
      <c r="F41" s="51"/>
      <c r="G41" s="51"/>
      <c r="H41" s="51"/>
      <c r="I41" s="51"/>
      <c r="J41" s="51"/>
      <c r="K41" s="51"/>
      <c r="L41" s="51"/>
      <c r="M41" s="51"/>
      <c r="N41" s="51"/>
    </row>
    <row r="42" spans="1:28" x14ac:dyDescent="0.15">
      <c r="A42" s="51"/>
      <c r="B42" s="51"/>
      <c r="C42" s="51"/>
      <c r="D42" s="51"/>
      <c r="E42" s="51"/>
      <c r="F42" s="51"/>
      <c r="G42" s="51"/>
      <c r="H42" s="51"/>
      <c r="I42" s="51"/>
      <c r="J42" s="51"/>
      <c r="K42" s="51"/>
      <c r="L42" s="51"/>
      <c r="M42" s="51"/>
      <c r="N42" s="51"/>
    </row>
    <row r="43" spans="1:28" x14ac:dyDescent="0.15">
      <c r="A43" s="51"/>
      <c r="B43" s="51"/>
      <c r="C43" s="51"/>
      <c r="D43" s="51"/>
      <c r="E43" s="51"/>
      <c r="F43" s="51"/>
      <c r="G43" s="51"/>
      <c r="H43" s="51"/>
      <c r="I43" s="51"/>
      <c r="J43" s="51"/>
      <c r="K43" s="51"/>
      <c r="L43" s="51"/>
      <c r="M43" s="51"/>
      <c r="N43" s="51"/>
    </row>
    <row r="44" spans="1:28" x14ac:dyDescent="0.15">
      <c r="A44" s="51"/>
      <c r="B44" s="51"/>
      <c r="C44" s="51"/>
      <c r="D44" s="51"/>
      <c r="E44" s="51"/>
      <c r="F44" s="51"/>
      <c r="G44" s="51"/>
      <c r="H44" s="51"/>
      <c r="I44" s="51"/>
      <c r="J44" s="51"/>
      <c r="K44" s="51"/>
      <c r="L44" s="51"/>
      <c r="M44" s="51"/>
      <c r="N44" s="51"/>
    </row>
    <row r="45" spans="1:28" x14ac:dyDescent="0.15">
      <c r="A45" s="51"/>
      <c r="B45" s="51"/>
      <c r="C45" s="51"/>
      <c r="D45" s="51"/>
      <c r="E45" s="51"/>
      <c r="F45" s="51"/>
      <c r="G45" s="51"/>
      <c r="H45" s="51"/>
      <c r="I45" s="51"/>
      <c r="J45" s="51"/>
      <c r="K45" s="51"/>
      <c r="L45" s="51"/>
      <c r="M45" s="51"/>
      <c r="N45" s="51"/>
    </row>
    <row r="46" spans="1:28" x14ac:dyDescent="0.15">
      <c r="A46" s="51"/>
      <c r="B46" s="51"/>
      <c r="C46" s="51"/>
      <c r="D46" s="51"/>
      <c r="E46" s="51"/>
      <c r="F46" s="51"/>
      <c r="G46" s="51"/>
      <c r="H46" s="51"/>
      <c r="I46" s="51"/>
      <c r="J46" s="51"/>
      <c r="K46" s="51"/>
      <c r="L46" s="51"/>
      <c r="M46" s="51"/>
      <c r="N46" s="51"/>
    </row>
  </sheetData>
  <sheetProtection algorithmName="SHA-512" hashValue="tiljFeFTQvFy684NIylQJDv+K2IzTPuez/Kzl1RGwAAknKImYPUQMv2MRgPJC1koDsgwbsbPb4sblVZ5RlE0oQ==" saltValue="rMcpEJt13rGZf5SzRsPe1A==" spinCount="100000" sheet="1" objects="1" scenarios="1" formatCells="0"/>
  <mergeCells count="24">
    <mergeCell ref="A22:N22"/>
    <mergeCell ref="A25:N25"/>
    <mergeCell ref="B16:B18"/>
    <mergeCell ref="B19:C19"/>
    <mergeCell ref="A16:A18"/>
    <mergeCell ref="A4:A6"/>
    <mergeCell ref="A7:A9"/>
    <mergeCell ref="A10:A12"/>
    <mergeCell ref="A13:A15"/>
    <mergeCell ref="B3:C3"/>
    <mergeCell ref="B4:B6"/>
    <mergeCell ref="B7:B9"/>
    <mergeCell ref="B10:B12"/>
    <mergeCell ref="B13:B15"/>
    <mergeCell ref="A40:N40"/>
    <mergeCell ref="A34:N34"/>
    <mergeCell ref="A32:N32"/>
    <mergeCell ref="A35:N35"/>
    <mergeCell ref="A29:N29"/>
    <mergeCell ref="A30:N30"/>
    <mergeCell ref="A36:N36"/>
    <mergeCell ref="A37:N37"/>
    <mergeCell ref="A33:N33"/>
    <mergeCell ref="A31:N31"/>
  </mergeCells>
  <phoneticPr fontId="0" type="noConversion"/>
  <hyperlinks>
    <hyperlink ref="A2" location="Validação!A1" display="Ver validação" xr:uid="{00000000-0004-0000-0400-000000000000}"/>
  </hyperlinks>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19">
    <tabColor theme="3" tint="-0.499984740745262"/>
    <pageSetUpPr autoPageBreaks="0"/>
  </sheetPr>
  <dimension ref="A1:Q23"/>
  <sheetViews>
    <sheetView showGridLines="0" showRowColHeaders="0" topLeftCell="A7" zoomScaleNormal="100" workbookViewId="0">
      <selection activeCell="C20" sqref="C20"/>
    </sheetView>
  </sheetViews>
  <sheetFormatPr defaultColWidth="9.140625" defaultRowHeight="9" x14ac:dyDescent="0.15"/>
  <cols>
    <col min="1" max="1" width="8.5703125" style="13" customWidth="1"/>
    <col min="2" max="2" width="62" style="13" customWidth="1"/>
    <col min="3" max="3" width="13.7109375" style="13" customWidth="1"/>
    <col min="4" max="5" width="8.140625" style="13" customWidth="1"/>
    <col min="6"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7"/>
      <c r="E2" s="197"/>
      <c r="F2" s="197"/>
      <c r="G2" s="12"/>
      <c r="H2" s="12"/>
      <c r="I2" s="12"/>
      <c r="J2" s="12"/>
      <c r="K2" s="12"/>
      <c r="M2" s="12"/>
      <c r="P2" s="194"/>
      <c r="Q2" s="195"/>
    </row>
    <row r="3" spans="1:17" ht="24.95" customHeight="1" x14ac:dyDescent="0.15">
      <c r="A3" s="55" t="s">
        <v>208</v>
      </c>
      <c r="B3" s="308" t="s">
        <v>439</v>
      </c>
      <c r="C3" s="309"/>
    </row>
    <row r="4" spans="1:17" ht="22.5" customHeight="1" x14ac:dyDescent="0.15">
      <c r="A4" s="33" t="s">
        <v>209</v>
      </c>
      <c r="B4" s="58" t="s">
        <v>210</v>
      </c>
      <c r="C4" s="32">
        <f>SUM(C5,C6,C7,C8)</f>
        <v>0</v>
      </c>
    </row>
    <row r="5" spans="1:17" ht="22.5" customHeight="1" x14ac:dyDescent="0.15">
      <c r="A5" s="33" t="s">
        <v>211</v>
      </c>
      <c r="B5" s="58" t="s">
        <v>212</v>
      </c>
      <c r="C5" s="3">
        <v>0</v>
      </c>
      <c r="D5" s="37">
        <f t="shared" ref="D5:D10" si="0">IF(C5="",1,0)</f>
        <v>0</v>
      </c>
      <c r="E5" s="37">
        <f>SUM(D5,D6,D7,D8,D9)</f>
        <v>0</v>
      </c>
    </row>
    <row r="6" spans="1:17" ht="22.5" customHeight="1" x14ac:dyDescent="0.15">
      <c r="A6" s="33" t="s">
        <v>213</v>
      </c>
      <c r="B6" s="58" t="s">
        <v>214</v>
      </c>
      <c r="C6" s="3">
        <v>0</v>
      </c>
      <c r="D6" s="37">
        <f t="shared" si="0"/>
        <v>0</v>
      </c>
      <c r="E6" s="37"/>
    </row>
    <row r="7" spans="1:17" ht="22.5" customHeight="1" x14ac:dyDescent="0.15">
      <c r="A7" s="33" t="s">
        <v>215</v>
      </c>
      <c r="B7" s="58" t="s">
        <v>216</v>
      </c>
      <c r="C7" s="3">
        <v>0</v>
      </c>
      <c r="D7" s="37">
        <f t="shared" si="0"/>
        <v>0</v>
      </c>
      <c r="E7" s="38"/>
    </row>
    <row r="8" spans="1:17" ht="22.5" customHeight="1" x14ac:dyDescent="0.15">
      <c r="A8" s="33" t="s">
        <v>217</v>
      </c>
      <c r="B8" s="58" t="s">
        <v>218</v>
      </c>
      <c r="C8" s="3">
        <v>0</v>
      </c>
      <c r="D8" s="37">
        <f t="shared" si="0"/>
        <v>0</v>
      </c>
      <c r="E8" s="38"/>
    </row>
    <row r="9" spans="1:17" ht="22.5" customHeight="1" x14ac:dyDescent="0.15">
      <c r="A9" s="33" t="s">
        <v>219</v>
      </c>
      <c r="B9" s="58" t="s">
        <v>350</v>
      </c>
      <c r="C9" s="3">
        <v>0</v>
      </c>
      <c r="D9" s="37">
        <f t="shared" si="0"/>
        <v>0</v>
      </c>
      <c r="E9" s="38"/>
    </row>
    <row r="10" spans="1:17" ht="22.5" customHeight="1" thickBot="1" x14ac:dyDescent="0.2">
      <c r="A10" s="61" t="s">
        <v>220</v>
      </c>
      <c r="B10" s="62" t="s">
        <v>221</v>
      </c>
      <c r="C10" s="3">
        <v>0</v>
      </c>
      <c r="D10" s="37">
        <f t="shared" si="0"/>
        <v>0</v>
      </c>
      <c r="E10" s="38"/>
    </row>
    <row r="11" spans="1:17" ht="22.5" customHeight="1" thickBot="1" x14ac:dyDescent="0.2">
      <c r="A11" s="192" t="e">
        <f>IF(#REF!="Preenchido","","Mensagem: " &amp;#REF! &amp; "! " &amp;#REF!)</f>
        <v>#REF!</v>
      </c>
      <c r="B11" s="83"/>
      <c r="C11" s="83"/>
      <c r="D11" s="38"/>
      <c r="E11" s="38"/>
    </row>
    <row r="12" spans="1:17" ht="22.5" customHeight="1" x14ac:dyDescent="0.15">
      <c r="A12" s="55" t="s">
        <v>222</v>
      </c>
      <c r="B12" s="308" t="s">
        <v>440</v>
      </c>
      <c r="C12" s="309"/>
      <c r="D12" s="38"/>
      <c r="E12" s="38"/>
    </row>
    <row r="13" spans="1:17" ht="22.5" customHeight="1" x14ac:dyDescent="0.15">
      <c r="A13" s="33" t="s">
        <v>223</v>
      </c>
      <c r="B13" s="58" t="s">
        <v>224</v>
      </c>
      <c r="C13" s="3">
        <v>0</v>
      </c>
      <c r="D13" s="37">
        <f>IF(C13="",1,0)</f>
        <v>0</v>
      </c>
      <c r="E13" s="37">
        <f>SUM(D13,D14)</f>
        <v>0</v>
      </c>
    </row>
    <row r="14" spans="1:17" ht="22.5" customHeight="1" thickBot="1" x14ac:dyDescent="0.2">
      <c r="A14" s="61" t="s">
        <v>225</v>
      </c>
      <c r="B14" s="62" t="s">
        <v>226</v>
      </c>
      <c r="C14" s="4">
        <v>0</v>
      </c>
      <c r="D14" s="37">
        <f>IF(C14="",1,0)</f>
        <v>0</v>
      </c>
      <c r="E14" s="37"/>
    </row>
    <row r="15" spans="1:17" ht="22.5" customHeight="1" thickBot="1" x14ac:dyDescent="0.2">
      <c r="A15" s="192" t="e">
        <f>IF(#REF!="Preenchido","","Mensagem: " &amp;#REF! &amp; "! " &amp;#REF!)</f>
        <v>#REF!</v>
      </c>
      <c r="B15" s="84"/>
      <c r="C15" s="83"/>
      <c r="D15" s="38"/>
      <c r="E15" s="38"/>
    </row>
    <row r="16" spans="1:17" ht="22.5" customHeight="1" thickBot="1" x14ac:dyDescent="0.2">
      <c r="A16" s="85" t="s">
        <v>227</v>
      </c>
      <c r="B16" s="86" t="s">
        <v>441</v>
      </c>
      <c r="C16" s="10">
        <v>0</v>
      </c>
      <c r="D16" s="38"/>
      <c r="E16" s="37">
        <f>IF(C16="",1,0)</f>
        <v>0</v>
      </c>
    </row>
    <row r="17" spans="1:17" ht="22.5" customHeight="1" thickBot="1" x14ac:dyDescent="0.2">
      <c r="A17" s="192" t="e">
        <f>IF(#REF!="Preenchido","","Mensagem: " &amp;#REF! &amp; "! " &amp;#REF!)</f>
        <v>#REF!</v>
      </c>
      <c r="B17" s="84"/>
      <c r="C17" s="83"/>
      <c r="D17" s="38"/>
      <c r="E17" s="38"/>
    </row>
    <row r="18" spans="1:17" ht="22.5" customHeight="1" x14ac:dyDescent="0.15">
      <c r="A18" s="55" t="s">
        <v>228</v>
      </c>
      <c r="B18" s="308" t="s">
        <v>438</v>
      </c>
      <c r="C18" s="309"/>
      <c r="D18" s="38"/>
      <c r="E18" s="38"/>
    </row>
    <row r="19" spans="1:17" ht="22.5" customHeight="1" x14ac:dyDescent="0.15">
      <c r="A19" s="33" t="s">
        <v>229</v>
      </c>
      <c r="B19" s="58" t="s">
        <v>230</v>
      </c>
      <c r="C19" s="3">
        <v>0</v>
      </c>
      <c r="D19" s="37">
        <f>IF(C19="",1,0)</f>
        <v>0</v>
      </c>
      <c r="E19" s="37">
        <f>SUM(D19,D20)</f>
        <v>0</v>
      </c>
    </row>
    <row r="20" spans="1:17" ht="22.5" customHeight="1" thickBot="1" x14ac:dyDescent="0.2">
      <c r="A20" s="61" t="s">
        <v>231</v>
      </c>
      <c r="B20" s="62" t="s">
        <v>232</v>
      </c>
      <c r="C20" s="4">
        <v>0</v>
      </c>
      <c r="D20" s="37">
        <f>IF(C20="",1,0)</f>
        <v>0</v>
      </c>
      <c r="E20" s="37"/>
    </row>
    <row r="22" spans="1:17" ht="13.5" customHeight="1" thickBot="1" x14ac:dyDescent="0.2">
      <c r="A22" s="42" t="s">
        <v>468</v>
      </c>
      <c r="B22" s="43"/>
      <c r="C22" s="44"/>
      <c r="D22" s="45"/>
      <c r="E22" s="45"/>
      <c r="F22" s="45"/>
      <c r="G22" s="45"/>
      <c r="H22" s="45"/>
      <c r="I22" s="45"/>
      <c r="J22" s="45"/>
      <c r="K22" s="45"/>
      <c r="L22" s="45"/>
      <c r="M22" s="45"/>
      <c r="N22" s="47"/>
      <c r="O22" s="53"/>
      <c r="P22" s="53"/>
      <c r="Q22" s="53"/>
    </row>
    <row r="23" spans="1:17" ht="61.5" customHeight="1" thickBot="1" x14ac:dyDescent="0.2">
      <c r="A23" s="271"/>
      <c r="B23" s="272"/>
      <c r="C23" s="273"/>
      <c r="D23" s="54"/>
      <c r="E23" s="54"/>
      <c r="F23" s="54"/>
      <c r="G23" s="54"/>
      <c r="H23" s="54"/>
      <c r="I23" s="54"/>
      <c r="J23" s="54"/>
      <c r="K23" s="54"/>
      <c r="L23" s="54"/>
      <c r="M23" s="54"/>
      <c r="N23" s="54"/>
      <c r="O23" s="53"/>
      <c r="P23" s="53"/>
      <c r="Q23" s="53"/>
    </row>
  </sheetData>
  <sheetProtection password="CA77" sheet="1" objects="1" scenarios="1" formatCells="0"/>
  <mergeCells count="4">
    <mergeCell ref="A23:C23"/>
    <mergeCell ref="B3:C3"/>
    <mergeCell ref="B12:C12"/>
    <mergeCell ref="B18:C18"/>
  </mergeCells>
  <phoneticPr fontId="0" type="noConversion"/>
  <hyperlinks>
    <hyperlink ref="A2" location="Validação!A1" display="Ver validação" xr:uid="{00000000-0004-0000-1600-000000000000}"/>
    <hyperlink ref="A11" location="Validação!A1" display="Ver validação" xr:uid="{00000000-0004-0000-1600-000001000000}"/>
    <hyperlink ref="A15" location="Validação!A1" display="Ver validação" xr:uid="{00000000-0004-0000-1600-000002000000}"/>
    <hyperlink ref="A17" location="Validação!A1" display="Ver validação" xr:uid="{00000000-0004-0000-1600-000003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18">
    <tabColor theme="3" tint="-0.499984740745262"/>
    <pageSetUpPr autoPageBreaks="0"/>
  </sheetPr>
  <dimension ref="A1:Q13"/>
  <sheetViews>
    <sheetView showGridLines="0" showRowColHeaders="0" zoomScaleNormal="100" workbookViewId="0">
      <selection activeCell="G7" sqref="G7"/>
    </sheetView>
  </sheetViews>
  <sheetFormatPr defaultColWidth="9.140625" defaultRowHeight="9" x14ac:dyDescent="0.15"/>
  <cols>
    <col min="1" max="1" width="8.5703125" style="13" customWidth="1"/>
    <col min="2" max="2" width="62" style="13" customWidth="1"/>
    <col min="3" max="3" width="21" style="13" customWidth="1"/>
    <col min="4" max="5" width="8.140625" style="13" customWidth="1"/>
    <col min="6"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7"/>
      <c r="E2" s="197"/>
      <c r="F2" s="197"/>
      <c r="G2" s="12"/>
      <c r="H2" s="12"/>
      <c r="I2" s="12"/>
      <c r="J2" s="12"/>
      <c r="K2" s="12"/>
      <c r="M2" s="12"/>
      <c r="P2" s="194"/>
      <c r="Q2" s="195"/>
    </row>
    <row r="3" spans="1:17" ht="87" customHeight="1" x14ac:dyDescent="0.15">
      <c r="A3" s="55" t="s">
        <v>233</v>
      </c>
      <c r="B3" s="68" t="s">
        <v>442</v>
      </c>
      <c r="C3" s="69" t="s">
        <v>341</v>
      </c>
    </row>
    <row r="4" spans="1:17" ht="22.5" customHeight="1" x14ac:dyDescent="0.15">
      <c r="A4" s="33" t="s">
        <v>234</v>
      </c>
      <c r="B4" s="65" t="s">
        <v>235</v>
      </c>
      <c r="C4" s="9">
        <v>0</v>
      </c>
      <c r="D4" s="37">
        <f>IF(C4="",1,0)</f>
        <v>0</v>
      </c>
      <c r="E4" s="37">
        <f>SUM(D4,D5,D6,D7,D8)</f>
        <v>0</v>
      </c>
      <c r="F4" s="37" t="str">
        <f>IF(AND('Higiene Segurança Trab.'!C19&lt;&gt;0,C6=0),"ALERTA","OK")</f>
        <v>OK</v>
      </c>
    </row>
    <row r="5" spans="1:17" ht="22.5" customHeight="1" x14ac:dyDescent="0.15">
      <c r="A5" s="33" t="s">
        <v>236</v>
      </c>
      <c r="B5" s="65" t="s">
        <v>237</v>
      </c>
      <c r="C5" s="161">
        <v>0</v>
      </c>
      <c r="D5" s="37">
        <f>IF(C5="",1,0)</f>
        <v>0</v>
      </c>
      <c r="E5" s="37"/>
      <c r="F5" s="38"/>
    </row>
    <row r="6" spans="1:17" ht="22.5" customHeight="1" x14ac:dyDescent="0.15">
      <c r="A6" s="33" t="s">
        <v>238</v>
      </c>
      <c r="B6" s="65" t="s">
        <v>239</v>
      </c>
      <c r="C6" s="9">
        <v>0</v>
      </c>
      <c r="D6" s="37">
        <f>IF(C6="",1,0)</f>
        <v>0</v>
      </c>
      <c r="E6" s="38"/>
      <c r="F6" s="38"/>
    </row>
    <row r="7" spans="1:17" ht="22.5" customHeight="1" thickBot="1" x14ac:dyDescent="0.2">
      <c r="A7" s="61" t="s">
        <v>240</v>
      </c>
      <c r="B7" s="67" t="s">
        <v>241</v>
      </c>
      <c r="C7" s="159">
        <v>0</v>
      </c>
      <c r="D7" s="37">
        <f>IF(C7="",1,0)</f>
        <v>0</v>
      </c>
      <c r="E7" s="38"/>
      <c r="F7" s="38"/>
    </row>
    <row r="9" spans="1:17" ht="13.5" customHeight="1" thickBot="1" x14ac:dyDescent="0.2">
      <c r="A9" s="42" t="s">
        <v>16</v>
      </c>
      <c r="B9" s="42"/>
      <c r="C9" s="114"/>
      <c r="D9" s="114"/>
      <c r="E9" s="114"/>
      <c r="F9" s="114"/>
      <c r="G9" s="114"/>
      <c r="H9" s="114"/>
      <c r="I9" s="114"/>
      <c r="J9" s="114"/>
      <c r="K9" s="114"/>
      <c r="L9" s="114"/>
      <c r="M9" s="43"/>
      <c r="N9" s="47"/>
      <c r="O9" s="38"/>
      <c r="P9" s="59"/>
      <c r="Q9" s="38"/>
    </row>
    <row r="10" spans="1:17" ht="13.5" customHeight="1" thickBot="1" x14ac:dyDescent="0.2">
      <c r="A10" s="310"/>
      <c r="B10" s="311"/>
      <c r="C10" s="312"/>
      <c r="D10" s="168" t="str">
        <f>IF(AND(C7&lt;&gt;0,A10=""),"ERRO","OK")</f>
        <v>OK</v>
      </c>
      <c r="E10" s="169"/>
      <c r="F10" s="169"/>
      <c r="G10" s="169"/>
      <c r="H10" s="169"/>
      <c r="I10" s="169"/>
      <c r="J10" s="169"/>
      <c r="K10" s="169"/>
      <c r="L10" s="169"/>
      <c r="M10" s="169"/>
      <c r="N10" s="164"/>
      <c r="P10" s="59"/>
      <c r="Q10" s="38"/>
    </row>
    <row r="11" spans="1:17" ht="13.5" customHeight="1" x14ac:dyDescent="0.15">
      <c r="A11" s="166"/>
      <c r="B11" s="166"/>
      <c r="C11" s="166"/>
      <c r="D11" s="170"/>
      <c r="E11" s="169"/>
      <c r="F11" s="169"/>
      <c r="G11" s="169"/>
      <c r="H11" s="169"/>
      <c r="I11" s="169"/>
      <c r="J11" s="169"/>
      <c r="K11" s="169"/>
      <c r="L11" s="169"/>
      <c r="M11" s="165"/>
      <c r="N11" s="164"/>
      <c r="P11" s="59"/>
      <c r="Q11" s="38"/>
    </row>
    <row r="12" spans="1:17" ht="13.5" customHeight="1" thickBot="1" x14ac:dyDescent="0.2">
      <c r="A12" s="42" t="s">
        <v>468</v>
      </c>
      <c r="B12" s="43"/>
      <c r="C12" s="44"/>
      <c r="D12" s="45"/>
      <c r="E12" s="45"/>
      <c r="F12" s="45"/>
      <c r="G12" s="45"/>
      <c r="H12" s="45"/>
      <c r="I12" s="45"/>
      <c r="J12" s="45"/>
      <c r="K12" s="45"/>
      <c r="L12" s="45"/>
      <c r="M12" s="45"/>
      <c r="N12" s="47"/>
      <c r="O12" s="53"/>
      <c r="P12" s="53"/>
      <c r="Q12" s="53"/>
    </row>
    <row r="13" spans="1:17" ht="61.5" customHeight="1" thickBot="1" x14ac:dyDescent="0.2">
      <c r="A13" s="271"/>
      <c r="B13" s="272"/>
      <c r="C13" s="273"/>
      <c r="D13" s="54"/>
      <c r="E13" s="54"/>
      <c r="F13" s="54"/>
      <c r="G13" s="54"/>
      <c r="H13" s="54"/>
      <c r="I13" s="54"/>
      <c r="J13" s="54"/>
      <c r="K13" s="54"/>
      <c r="L13" s="54"/>
      <c r="M13" s="54"/>
      <c r="N13" s="54"/>
      <c r="O13" s="53"/>
      <c r="P13" s="53"/>
      <c r="Q13" s="53"/>
    </row>
  </sheetData>
  <sheetProtection password="CA77" sheet="1" objects="1" scenarios="1" formatCells="0"/>
  <mergeCells count="2">
    <mergeCell ref="A13:C13"/>
    <mergeCell ref="A10:C10"/>
  </mergeCells>
  <phoneticPr fontId="0" type="noConversion"/>
  <hyperlinks>
    <hyperlink ref="A2" location="Validação!A1" display="Ver validação" xr:uid="{00000000-0004-0000-17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1">
    <tabColor theme="3" tint="-0.499984740745262"/>
    <pageSetUpPr autoPageBreaks="0"/>
  </sheetPr>
  <dimension ref="A1:AB28"/>
  <sheetViews>
    <sheetView showGridLines="0" showRowColHeaders="0" topLeftCell="A7" zoomScaleNormal="100" workbookViewId="0">
      <selection activeCell="I21" sqref="I21"/>
    </sheetView>
  </sheetViews>
  <sheetFormatPr defaultColWidth="9.140625" defaultRowHeight="9" x14ac:dyDescent="0.15"/>
  <cols>
    <col min="1" max="1" width="8.5703125" style="13" customWidth="1"/>
    <col min="2" max="2" width="36.7109375" style="13" customWidth="1"/>
    <col min="3" max="13" width="7.7109375" style="13" customWidth="1"/>
    <col min="14" max="15" width="8.140625" style="13" customWidth="1"/>
    <col min="16"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17" ht="24.95" customHeight="1" x14ac:dyDescent="0.2">
      <c r="A3" s="313" t="s">
        <v>443</v>
      </c>
      <c r="B3" s="314"/>
      <c r="C3" s="314"/>
      <c r="D3" s="314"/>
      <c r="E3" s="314"/>
      <c r="F3" s="314"/>
      <c r="G3" s="314"/>
      <c r="H3" s="314"/>
      <c r="I3" s="314"/>
      <c r="J3" s="314"/>
      <c r="K3" s="314"/>
      <c r="L3" s="314"/>
      <c r="M3" s="315"/>
    </row>
    <row r="4" spans="1:17" ht="24.95" customHeight="1" x14ac:dyDescent="0.15">
      <c r="A4" s="73" t="s">
        <v>467</v>
      </c>
      <c r="B4" s="73" t="s">
        <v>444</v>
      </c>
      <c r="C4" s="74" t="s">
        <v>262</v>
      </c>
      <c r="D4" s="75"/>
      <c r="E4" s="76"/>
      <c r="F4" s="74" t="s">
        <v>263</v>
      </c>
      <c r="G4" s="77"/>
      <c r="H4" s="74" t="s">
        <v>264</v>
      </c>
      <c r="I4" s="78"/>
      <c r="J4" s="78"/>
      <c r="K4" s="319" t="s">
        <v>265</v>
      </c>
      <c r="L4" s="323"/>
      <c r="M4" s="324"/>
    </row>
    <row r="5" spans="1:17" ht="24.95" customHeight="1" x14ac:dyDescent="0.15">
      <c r="A5" s="33" t="s">
        <v>266</v>
      </c>
      <c r="B5" s="34" t="s">
        <v>267</v>
      </c>
      <c r="C5" s="319">
        <f>SUM(C6,C7)</f>
        <v>53</v>
      </c>
      <c r="D5" s="320"/>
      <c r="E5" s="321"/>
      <c r="F5" s="319">
        <f>SUM(F6,F7)</f>
        <v>5</v>
      </c>
      <c r="G5" s="321"/>
      <c r="H5" s="319">
        <f>SUM(H6,H7)</f>
        <v>1</v>
      </c>
      <c r="I5" s="320"/>
      <c r="J5" s="321"/>
      <c r="K5" s="319">
        <f>SUM(M6,M7)</f>
        <v>0</v>
      </c>
      <c r="L5" s="320"/>
      <c r="M5" s="325"/>
    </row>
    <row r="6" spans="1:17" ht="24.95" customHeight="1" x14ac:dyDescent="0.15">
      <c r="A6" s="33" t="s">
        <v>268</v>
      </c>
      <c r="B6" s="34" t="s">
        <v>4</v>
      </c>
      <c r="C6" s="267">
        <v>11</v>
      </c>
      <c r="D6" s="322"/>
      <c r="E6" s="268"/>
      <c r="F6" s="267">
        <v>1</v>
      </c>
      <c r="G6" s="268"/>
      <c r="H6" s="267">
        <v>0</v>
      </c>
      <c r="I6" s="322"/>
      <c r="J6" s="268"/>
      <c r="K6" s="267">
        <v>0</v>
      </c>
      <c r="L6" s="322"/>
      <c r="M6" s="326"/>
      <c r="N6" s="37">
        <f>IF(OR(C6="",F6="",H6="",K6=""),1,0)</f>
        <v>0</v>
      </c>
      <c r="O6" s="37">
        <f>SUM(N6,N7)</f>
        <v>0</v>
      </c>
      <c r="P6" s="37" t="str">
        <f>IF(AND(SUM(C6:M6)&gt;0,M11=0),"ERROINT2",IF(AND(SUM(C7:M7)&gt;0,M12=0),"ERROEXT2",IF(AND(SUM(C5:M5)&gt;0,M10=0),"ERRO","OK")))</f>
        <v>OK</v>
      </c>
    </row>
    <row r="7" spans="1:17" ht="24.95" customHeight="1" thickBot="1" x14ac:dyDescent="0.2">
      <c r="A7" s="61" t="s">
        <v>269</v>
      </c>
      <c r="B7" s="79" t="s">
        <v>5</v>
      </c>
      <c r="C7" s="316">
        <v>42</v>
      </c>
      <c r="D7" s="317"/>
      <c r="E7" s="318"/>
      <c r="F7" s="316">
        <v>4</v>
      </c>
      <c r="G7" s="318"/>
      <c r="H7" s="316">
        <v>1</v>
      </c>
      <c r="I7" s="317"/>
      <c r="J7" s="318"/>
      <c r="K7" s="316">
        <v>0</v>
      </c>
      <c r="L7" s="317"/>
      <c r="M7" s="327"/>
      <c r="N7" s="37">
        <f>IF(OR(C7="",F7="",H7="",K7=""),1,0)</f>
        <v>0</v>
      </c>
      <c r="O7" s="37"/>
      <c r="P7" s="37"/>
    </row>
    <row r="8" spans="1:17" ht="22.5" customHeight="1" thickBot="1" x14ac:dyDescent="0.2">
      <c r="A8" s="192" t="e">
        <f>IF(#REF!="Preenchido","","Mensagem: " &amp;#REF! &amp; "! " &amp;#REF!)</f>
        <v>#REF!</v>
      </c>
      <c r="B8" s="83"/>
      <c r="C8" s="83"/>
      <c r="D8" s="38"/>
      <c r="E8" s="38"/>
    </row>
    <row r="9" spans="1:17" ht="87" customHeight="1" x14ac:dyDescent="0.2">
      <c r="A9" s="313" t="s">
        <v>446</v>
      </c>
      <c r="B9" s="328"/>
      <c r="C9" s="56" t="s">
        <v>19</v>
      </c>
      <c r="D9" s="2" t="s">
        <v>403</v>
      </c>
      <c r="E9" s="56" t="s">
        <v>404</v>
      </c>
      <c r="F9" s="56" t="s">
        <v>405</v>
      </c>
      <c r="G9" s="56" t="s">
        <v>406</v>
      </c>
      <c r="H9" s="56" t="s">
        <v>351</v>
      </c>
      <c r="I9" s="56" t="s">
        <v>413</v>
      </c>
      <c r="J9" s="56" t="s">
        <v>414</v>
      </c>
      <c r="K9" s="56" t="s">
        <v>412</v>
      </c>
      <c r="L9" s="56" t="s">
        <v>31</v>
      </c>
      <c r="M9" s="57" t="s">
        <v>20</v>
      </c>
      <c r="N9" s="37"/>
      <c r="O9" s="38"/>
      <c r="P9" s="38"/>
    </row>
    <row r="10" spans="1:17" ht="24.95" customHeight="1" x14ac:dyDescent="0.15">
      <c r="A10" s="80" t="s">
        <v>270</v>
      </c>
      <c r="B10" s="81" t="s">
        <v>518</v>
      </c>
      <c r="C10" s="31">
        <f>SUM(C11,C12)</f>
        <v>4</v>
      </c>
      <c r="D10" s="31">
        <f>SUM(D11,D12)</f>
        <v>3</v>
      </c>
      <c r="E10" s="31">
        <f t="shared" ref="E10:L10" si="0">SUM(E11,E12)</f>
        <v>10</v>
      </c>
      <c r="F10" s="31">
        <f t="shared" si="0"/>
        <v>53</v>
      </c>
      <c r="G10" s="31">
        <f>SUM(G11,G12)</f>
        <v>0</v>
      </c>
      <c r="H10" s="31">
        <f t="shared" si="0"/>
        <v>1</v>
      </c>
      <c r="I10" s="31">
        <f t="shared" si="0"/>
        <v>0</v>
      </c>
      <c r="J10" s="31">
        <f t="shared" si="0"/>
        <v>0</v>
      </c>
      <c r="K10" s="31">
        <f t="shared" si="0"/>
        <v>147</v>
      </c>
      <c r="L10" s="31">
        <f t="shared" si="0"/>
        <v>0</v>
      </c>
      <c r="M10" s="32">
        <f t="shared" ref="M10:M15" si="1">SUM(C10:L10)</f>
        <v>218</v>
      </c>
      <c r="N10" s="37"/>
      <c r="O10" s="38"/>
      <c r="P10" s="38"/>
    </row>
    <row r="11" spans="1:17" ht="24.95" customHeight="1" x14ac:dyDescent="0.15">
      <c r="A11" s="187" t="s">
        <v>271</v>
      </c>
      <c r="B11" s="34" t="s">
        <v>544</v>
      </c>
      <c r="C11" s="1">
        <v>4</v>
      </c>
      <c r="D11" s="1">
        <v>1</v>
      </c>
      <c r="E11" s="1">
        <v>10</v>
      </c>
      <c r="F11" s="1">
        <v>53</v>
      </c>
      <c r="G11" s="1">
        <v>0</v>
      </c>
      <c r="H11" s="1">
        <v>1</v>
      </c>
      <c r="I11" s="31">
        <v>0</v>
      </c>
      <c r="J11" s="31">
        <v>0</v>
      </c>
      <c r="K11" s="1">
        <v>88</v>
      </c>
      <c r="L11" s="1">
        <v>0</v>
      </c>
      <c r="M11" s="32">
        <f t="shared" si="1"/>
        <v>157</v>
      </c>
      <c r="N11" s="37">
        <f>IF(OR(C11="",D11="",E11="",F11="",G11="",H11="",I11="",J11="",L11="",K11=""),1,0)</f>
        <v>0</v>
      </c>
      <c r="O11" s="37">
        <f>SUM(N11,N12)</f>
        <v>0</v>
      </c>
      <c r="P11" s="38"/>
    </row>
    <row r="12" spans="1:17" ht="24.95" customHeight="1" x14ac:dyDescent="0.15">
      <c r="A12" s="187" t="s">
        <v>272</v>
      </c>
      <c r="B12" s="34" t="s">
        <v>545</v>
      </c>
      <c r="C12" s="1">
        <v>0</v>
      </c>
      <c r="D12" s="1">
        <v>2</v>
      </c>
      <c r="E12" s="1">
        <v>0</v>
      </c>
      <c r="F12" s="1">
        <v>0</v>
      </c>
      <c r="G12" s="1">
        <v>0</v>
      </c>
      <c r="H12" s="1">
        <v>0</v>
      </c>
      <c r="I12" s="31">
        <v>0</v>
      </c>
      <c r="J12" s="31">
        <v>0</v>
      </c>
      <c r="K12" s="1">
        <v>59</v>
      </c>
      <c r="L12" s="1">
        <v>0</v>
      </c>
      <c r="M12" s="32">
        <f t="shared" si="1"/>
        <v>61</v>
      </c>
      <c r="N12" s="37">
        <f>IF(OR(C12="",D12="",E12="",F12="",G12="",H12="",I12="",J12="",L12="",K12=""),1,0)</f>
        <v>0</v>
      </c>
      <c r="O12" s="38"/>
      <c r="P12" s="38"/>
    </row>
    <row r="13" spans="1:17" ht="24.95" customHeight="1" x14ac:dyDescent="0.15">
      <c r="A13" s="82" t="s">
        <v>273</v>
      </c>
      <c r="B13" s="81" t="s">
        <v>558</v>
      </c>
      <c r="C13" s="31">
        <f>SUM(C14,C15)</f>
        <v>71</v>
      </c>
      <c r="D13" s="31">
        <f>SUM(D14,D15)</f>
        <v>12.3</v>
      </c>
      <c r="E13" s="31">
        <f t="shared" ref="E13:L13" si="2">SUM(E14,E15)</f>
        <v>67.3</v>
      </c>
      <c r="F13" s="31">
        <f t="shared" si="2"/>
        <v>229.4</v>
      </c>
      <c r="G13" s="31">
        <f>SUM(G14,G15)</f>
        <v>0</v>
      </c>
      <c r="H13" s="31">
        <f t="shared" si="2"/>
        <v>1.3</v>
      </c>
      <c r="I13" s="31">
        <f t="shared" si="2"/>
        <v>0</v>
      </c>
      <c r="J13" s="31">
        <f t="shared" si="2"/>
        <v>0</v>
      </c>
      <c r="K13" s="31">
        <f t="shared" si="2"/>
        <v>12833</v>
      </c>
      <c r="L13" s="31">
        <f t="shared" si="2"/>
        <v>0</v>
      </c>
      <c r="M13" s="32">
        <f t="shared" si="1"/>
        <v>13214.3</v>
      </c>
      <c r="N13" s="37"/>
      <c r="O13" s="38"/>
      <c r="P13" s="38"/>
    </row>
    <row r="14" spans="1:17" ht="24.95" customHeight="1" x14ac:dyDescent="0.15">
      <c r="A14" s="187" t="s">
        <v>274</v>
      </c>
      <c r="B14" s="34" t="s">
        <v>275</v>
      </c>
      <c r="C14" s="1">
        <v>71</v>
      </c>
      <c r="D14" s="1">
        <v>1.3</v>
      </c>
      <c r="E14" s="1">
        <v>67.3</v>
      </c>
      <c r="F14" s="1">
        <v>229.4</v>
      </c>
      <c r="G14" s="1">
        <v>0</v>
      </c>
      <c r="H14" s="1">
        <v>1.3</v>
      </c>
      <c r="I14" s="31">
        <v>0</v>
      </c>
      <c r="J14" s="31">
        <v>0</v>
      </c>
      <c r="K14" s="1">
        <v>11833</v>
      </c>
      <c r="L14" s="1">
        <v>0</v>
      </c>
      <c r="M14" s="32">
        <f t="shared" si="1"/>
        <v>12203.3</v>
      </c>
      <c r="N14" s="37">
        <f>IF(OR(C14="",D14="",E14="",F14="",G14="",H14="",I14="",J14="",L14="",K14=""),1,0)</f>
        <v>0</v>
      </c>
      <c r="O14" s="37">
        <f>SUM(N14,N15)</f>
        <v>0</v>
      </c>
      <c r="P14" s="38"/>
    </row>
    <row r="15" spans="1:17" ht="24.95" customHeight="1" thickBot="1" x14ac:dyDescent="0.2">
      <c r="A15" s="188" t="s">
        <v>276</v>
      </c>
      <c r="B15" s="79" t="s">
        <v>277</v>
      </c>
      <c r="C15" s="6">
        <v>0</v>
      </c>
      <c r="D15" s="6">
        <v>11</v>
      </c>
      <c r="E15" s="6">
        <v>0</v>
      </c>
      <c r="F15" s="6">
        <v>0</v>
      </c>
      <c r="G15" s="6">
        <v>0</v>
      </c>
      <c r="H15" s="6">
        <v>0</v>
      </c>
      <c r="I15" s="7">
        <v>0</v>
      </c>
      <c r="J15" s="7">
        <v>0</v>
      </c>
      <c r="K15" s="6">
        <v>1000</v>
      </c>
      <c r="L15" s="6">
        <v>0</v>
      </c>
      <c r="M15" s="8">
        <f t="shared" si="1"/>
        <v>1011</v>
      </c>
      <c r="N15" s="37">
        <f>IF(OR(C15="",D15="",E15="",F15="",G15="",H15="",I15="",J15="",L15="",K15=""),1,0)</f>
        <v>0</v>
      </c>
      <c r="O15" s="38"/>
      <c r="P15" s="38"/>
    </row>
    <row r="16" spans="1:17" ht="22.5" customHeight="1" thickBot="1" x14ac:dyDescent="0.2">
      <c r="A16" s="192" t="e">
        <f>IF(#REF!="Preenchido","","Mensagem: " &amp;#REF! &amp; "! " &amp;#REF!)</f>
        <v>#REF!</v>
      </c>
      <c r="B16" s="83"/>
      <c r="C16" s="83"/>
      <c r="D16" s="38"/>
      <c r="E16" s="38"/>
    </row>
    <row r="17" spans="1:28" ht="30" customHeight="1" x14ac:dyDescent="0.15">
      <c r="A17" s="55" t="s">
        <v>278</v>
      </c>
      <c r="B17" s="308" t="s">
        <v>445</v>
      </c>
      <c r="C17" s="329"/>
      <c r="D17" s="329"/>
      <c r="E17" s="329"/>
      <c r="F17" s="329"/>
      <c r="G17" s="330"/>
      <c r="H17" s="269" t="s">
        <v>341</v>
      </c>
      <c r="I17" s="341"/>
      <c r="J17" s="341"/>
      <c r="K17" s="341"/>
      <c r="L17" s="341"/>
      <c r="M17" s="342"/>
      <c r="N17" s="37"/>
      <c r="O17" s="38"/>
      <c r="P17" s="37" t="str">
        <f>IF(AND(SUM(C6:M6)&lt;&gt;0,H18=0),"ERROCUSINT",IF(AND(SUM(C7:M7)&lt;&gt;0,H19=0),"ERROCUSEXT","OK"))</f>
        <v>OK</v>
      </c>
    </row>
    <row r="18" spans="1:28" ht="24.95" customHeight="1" x14ac:dyDescent="0.15">
      <c r="A18" s="33" t="s">
        <v>279</v>
      </c>
      <c r="B18" s="289" t="s">
        <v>280</v>
      </c>
      <c r="C18" s="331"/>
      <c r="D18" s="331"/>
      <c r="E18" s="331"/>
      <c r="F18" s="331"/>
      <c r="G18" s="290"/>
      <c r="H18" s="338" t="s">
        <v>577</v>
      </c>
      <c r="I18" s="339"/>
      <c r="J18" s="339"/>
      <c r="K18" s="339"/>
      <c r="L18" s="339"/>
      <c r="M18" s="340"/>
      <c r="N18" s="37">
        <f>IF(H18="",1,0)</f>
        <v>0</v>
      </c>
      <c r="O18" s="37">
        <f>SUM(N18,N19)</f>
        <v>0</v>
      </c>
      <c r="P18" s="38"/>
    </row>
    <row r="19" spans="1:28" ht="24.95" customHeight="1" thickBot="1" x14ac:dyDescent="0.2">
      <c r="A19" s="61" t="s">
        <v>281</v>
      </c>
      <c r="B19" s="332" t="s">
        <v>282</v>
      </c>
      <c r="C19" s="333"/>
      <c r="D19" s="333"/>
      <c r="E19" s="333"/>
      <c r="F19" s="333"/>
      <c r="G19" s="334"/>
      <c r="H19" s="335" t="s">
        <v>577</v>
      </c>
      <c r="I19" s="336"/>
      <c r="J19" s="336"/>
      <c r="K19" s="336"/>
      <c r="L19" s="336"/>
      <c r="M19" s="337"/>
      <c r="N19" s="37">
        <f>IF(H19="",1,0)</f>
        <v>0</v>
      </c>
      <c r="O19" s="38"/>
      <c r="P19" s="38"/>
    </row>
    <row r="20" spans="1:28" x14ac:dyDescent="0.15">
      <c r="C20" s="63" t="str">
        <f>IF(OR(C14&lt;C11,AND(C11=0,C14&lt;&gt;0)),"ERROINT",IF(OR(C15&lt;C12,AND(C12=0,C15&lt;&gt;0)),"ERROEXT","OK"))</f>
        <v>OK</v>
      </c>
      <c r="D20" s="63" t="str">
        <f>IF(OR(D14&lt;D11,AND(D11=0,D14&lt;&gt;0)),"ERROINT",IF(OR(D15&lt;D12,AND(D12=0,D15&lt;&gt;0)),"ERROEXT","OK"))</f>
        <v>OK</v>
      </c>
      <c r="E20" s="63" t="str">
        <f t="shared" ref="E20:L20" si="3">IF(OR(E14&lt;E11,AND(E11=0,E14&lt;&gt;0)),"ERROINT",IF(OR(E15&lt;E12,AND(E12=0,E15&lt;&gt;0)),"ERROEXT","OK"))</f>
        <v>OK</v>
      </c>
      <c r="F20" s="63" t="str">
        <f t="shared" si="3"/>
        <v>OK</v>
      </c>
      <c r="G20" s="63" t="str">
        <f t="shared" si="3"/>
        <v>OK</v>
      </c>
      <c r="H20" s="63" t="str">
        <f t="shared" si="3"/>
        <v>OK</v>
      </c>
      <c r="I20" s="63" t="str">
        <f t="shared" si="3"/>
        <v>OK</v>
      </c>
      <c r="J20" s="63" t="str">
        <f t="shared" si="3"/>
        <v>OK</v>
      </c>
      <c r="K20" s="63" t="str">
        <f t="shared" si="3"/>
        <v>OK</v>
      </c>
      <c r="L20" s="63" t="str">
        <f t="shared" si="3"/>
        <v>OK</v>
      </c>
      <c r="M20" s="63"/>
      <c r="N20" s="38"/>
      <c r="O20" s="38"/>
      <c r="P20" s="38"/>
    </row>
    <row r="21" spans="1:28" s="45" customFormat="1" ht="13.5" customHeight="1" x14ac:dyDescent="0.15">
      <c r="A21" s="42" t="s">
        <v>407</v>
      </c>
      <c r="B21" s="43"/>
      <c r="C21" s="44"/>
      <c r="G21" s="46"/>
      <c r="H21" s="46"/>
      <c r="I21" s="46"/>
      <c r="J21" s="46"/>
      <c r="K21" s="46"/>
      <c r="N21" s="47"/>
      <c r="P21" s="48"/>
      <c r="Q21" s="48"/>
      <c r="R21" s="48"/>
      <c r="S21" s="48"/>
      <c r="T21" s="48"/>
      <c r="U21" s="48"/>
      <c r="V21" s="48"/>
      <c r="W21" s="48"/>
      <c r="X21" s="48"/>
      <c r="Y21" s="48"/>
      <c r="Z21" s="49"/>
      <c r="AA21" s="49"/>
      <c r="AB21" s="49"/>
    </row>
    <row r="22" spans="1:28" s="45" customFormat="1" ht="19.5" customHeight="1" x14ac:dyDescent="0.15">
      <c r="A22" s="285" t="s">
        <v>542</v>
      </c>
      <c r="B22" s="285"/>
      <c r="C22" s="285"/>
      <c r="D22" s="285"/>
      <c r="E22" s="285"/>
      <c r="F22" s="285"/>
      <c r="G22" s="285"/>
      <c r="H22" s="285"/>
      <c r="I22" s="285"/>
      <c r="J22" s="285"/>
      <c r="K22" s="285"/>
      <c r="L22" s="285"/>
      <c r="M22" s="285"/>
      <c r="N22" s="50"/>
      <c r="O22" s="51"/>
      <c r="P22" s="51"/>
      <c r="Q22" s="52"/>
      <c r="R22" s="48"/>
      <c r="S22" s="48"/>
      <c r="T22" s="48"/>
      <c r="U22" s="48"/>
      <c r="V22" s="48"/>
      <c r="W22" s="48"/>
      <c r="X22" s="48"/>
      <c r="Y22" s="48"/>
      <c r="Z22" s="49"/>
      <c r="AA22" s="49"/>
      <c r="AB22" s="49"/>
    </row>
    <row r="23" spans="1:28" s="45" customFormat="1" ht="30" customHeight="1" x14ac:dyDescent="0.15">
      <c r="A23" s="285" t="s">
        <v>543</v>
      </c>
      <c r="B23" s="285"/>
      <c r="C23" s="285"/>
      <c r="D23" s="285"/>
      <c r="E23" s="285"/>
      <c r="F23" s="285"/>
      <c r="G23" s="285"/>
      <c r="H23" s="285"/>
      <c r="I23" s="285"/>
      <c r="J23" s="285"/>
      <c r="K23" s="285"/>
      <c r="L23" s="285"/>
      <c r="M23" s="285"/>
      <c r="N23" s="50"/>
      <c r="O23" s="51"/>
      <c r="P23" s="51"/>
      <c r="Q23" s="52"/>
      <c r="R23" s="48"/>
      <c r="S23" s="48"/>
      <c r="T23" s="48"/>
      <c r="U23" s="48"/>
      <c r="V23" s="48"/>
      <c r="W23" s="48"/>
      <c r="X23" s="48"/>
      <c r="Y23" s="48"/>
      <c r="Z23" s="49"/>
      <c r="AA23" s="49"/>
      <c r="AB23" s="49"/>
    </row>
    <row r="24" spans="1:28" ht="18.75" customHeight="1" x14ac:dyDescent="0.15">
      <c r="A24" s="285" t="s">
        <v>546</v>
      </c>
      <c r="B24" s="285"/>
      <c r="C24" s="285"/>
      <c r="D24" s="285"/>
      <c r="E24" s="285"/>
      <c r="F24" s="285"/>
      <c r="G24" s="285"/>
      <c r="H24" s="285"/>
      <c r="I24" s="285"/>
      <c r="J24" s="285"/>
      <c r="K24" s="285"/>
      <c r="L24" s="285"/>
      <c r="M24" s="285"/>
      <c r="O24" s="53"/>
      <c r="P24" s="53"/>
      <c r="Q24" s="53"/>
    </row>
    <row r="25" spans="1:28" ht="18.75" customHeight="1" x14ac:dyDescent="0.15">
      <c r="A25" s="285" t="s">
        <v>557</v>
      </c>
      <c r="B25" s="285"/>
      <c r="C25" s="285"/>
      <c r="D25" s="285"/>
      <c r="E25" s="285"/>
      <c r="F25" s="285"/>
      <c r="G25" s="285"/>
      <c r="H25" s="285"/>
      <c r="I25" s="285"/>
      <c r="J25" s="285"/>
      <c r="K25" s="285"/>
      <c r="L25" s="285"/>
      <c r="M25" s="285"/>
      <c r="O25" s="53"/>
      <c r="P25" s="53"/>
      <c r="Q25" s="53"/>
    </row>
    <row r="26" spans="1:28" ht="13.5" customHeight="1" x14ac:dyDescent="0.15">
      <c r="O26" s="53"/>
      <c r="P26" s="53"/>
      <c r="Q26" s="53"/>
    </row>
    <row r="27" spans="1:28" ht="13.5" customHeight="1" thickBot="1" x14ac:dyDescent="0.2">
      <c r="A27" s="42" t="s">
        <v>468</v>
      </c>
      <c r="B27" s="43"/>
      <c r="C27" s="44"/>
      <c r="D27" s="45"/>
      <c r="E27" s="45"/>
      <c r="F27" s="45"/>
      <c r="G27" s="45"/>
      <c r="H27" s="45"/>
      <c r="I27" s="45"/>
      <c r="J27" s="45"/>
      <c r="K27" s="45"/>
      <c r="L27" s="45"/>
      <c r="M27" s="45"/>
      <c r="N27" s="47"/>
      <c r="O27" s="53"/>
      <c r="P27" s="53"/>
      <c r="Q27" s="53"/>
    </row>
    <row r="28" spans="1:28" ht="61.5" customHeight="1" thickBot="1" x14ac:dyDescent="0.2">
      <c r="A28" s="271"/>
      <c r="B28" s="272"/>
      <c r="C28" s="272"/>
      <c r="D28" s="272"/>
      <c r="E28" s="272"/>
      <c r="F28" s="272"/>
      <c r="G28" s="272"/>
      <c r="H28" s="272"/>
      <c r="I28" s="272"/>
      <c r="J28" s="272"/>
      <c r="K28" s="272"/>
      <c r="L28" s="272"/>
      <c r="M28" s="273"/>
      <c r="N28" s="54"/>
      <c r="O28" s="53"/>
      <c r="P28" s="53"/>
      <c r="Q28" s="53"/>
    </row>
  </sheetData>
  <sheetProtection password="CA77" sheet="1" objects="1" scenarios="1" formatCells="0"/>
  <mergeCells count="26">
    <mergeCell ref="A24:M24"/>
    <mergeCell ref="A28:M28"/>
    <mergeCell ref="A23:M23"/>
    <mergeCell ref="A22:M22"/>
    <mergeCell ref="A9:B9"/>
    <mergeCell ref="B17:G17"/>
    <mergeCell ref="B18:G18"/>
    <mergeCell ref="B19:G19"/>
    <mergeCell ref="H19:M19"/>
    <mergeCell ref="H18:M18"/>
    <mergeCell ref="H17:M17"/>
    <mergeCell ref="A25:M25"/>
    <mergeCell ref="A3:M3"/>
    <mergeCell ref="C7:E7"/>
    <mergeCell ref="C5:E5"/>
    <mergeCell ref="F5:G5"/>
    <mergeCell ref="C6:E6"/>
    <mergeCell ref="F6:G6"/>
    <mergeCell ref="F7:G7"/>
    <mergeCell ref="K4:M4"/>
    <mergeCell ref="H5:J5"/>
    <mergeCell ref="H6:J6"/>
    <mergeCell ref="H7:J7"/>
    <mergeCell ref="K5:M5"/>
    <mergeCell ref="K6:M6"/>
    <mergeCell ref="K7:M7"/>
  </mergeCells>
  <phoneticPr fontId="0" type="noConversion"/>
  <hyperlinks>
    <hyperlink ref="A8" location="Validação!A1" display="Ver validação" xr:uid="{00000000-0004-0000-1800-000000000000}"/>
    <hyperlink ref="A16" location="Validação!A1" display="Ver validação" xr:uid="{00000000-0004-0000-1800-000001000000}"/>
    <hyperlink ref="A2" location="Validação!A1" display="Ver validação" xr:uid="{00000000-0004-0000-1800-000002000000}"/>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0">
    <tabColor theme="3" tint="-0.499984740745262"/>
    <pageSetUpPr autoPageBreaks="0"/>
  </sheetPr>
  <dimension ref="A1:Q26"/>
  <sheetViews>
    <sheetView showGridLines="0" topLeftCell="A7" zoomScaleNormal="100" workbookViewId="0">
      <selection activeCell="E23" sqref="E23"/>
    </sheetView>
  </sheetViews>
  <sheetFormatPr defaultColWidth="9.140625" defaultRowHeight="9" x14ac:dyDescent="0.15"/>
  <cols>
    <col min="1" max="1" width="8.5703125" style="13" customWidth="1"/>
    <col min="2" max="2" width="62" style="13" customWidth="1"/>
    <col min="3" max="3" width="21" style="13" customWidth="1"/>
    <col min="4" max="5" width="8.140625" style="13" customWidth="1"/>
    <col min="6"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7"/>
      <c r="E2" s="197"/>
      <c r="F2" s="197"/>
      <c r="G2" s="12"/>
      <c r="H2" s="12"/>
      <c r="I2" s="12"/>
      <c r="J2" s="12"/>
      <c r="K2" s="12"/>
      <c r="M2" s="12"/>
      <c r="P2" s="194"/>
      <c r="Q2" s="195"/>
    </row>
    <row r="3" spans="1:17" ht="87" customHeight="1" x14ac:dyDescent="0.15">
      <c r="A3" s="55" t="s">
        <v>448</v>
      </c>
      <c r="B3" s="184" t="s">
        <v>447</v>
      </c>
      <c r="C3" s="69" t="s">
        <v>341</v>
      </c>
    </row>
    <row r="4" spans="1:17" ht="22.5" customHeight="1" x14ac:dyDescent="0.15">
      <c r="A4" s="187" t="s">
        <v>242</v>
      </c>
      <c r="B4" s="185" t="s">
        <v>359</v>
      </c>
      <c r="C4" s="9">
        <v>29519.33</v>
      </c>
      <c r="D4" s="37">
        <f>IF(C4="",1,0)</f>
        <v>0</v>
      </c>
      <c r="E4" s="37">
        <f>SUM(D4,D5,D6,D7,D8,D9,D10,D11)</f>
        <v>0</v>
      </c>
      <c r="F4" s="38" t="str">
        <f>IF(AND(C11="",'Ausências Trabalho'!N9&lt;&gt;0),"ALERTA","OK")</f>
        <v>OK</v>
      </c>
    </row>
    <row r="5" spans="1:17" ht="22.5" customHeight="1" x14ac:dyDescent="0.15">
      <c r="A5" s="187" t="s">
        <v>243</v>
      </c>
      <c r="B5" s="185" t="s">
        <v>357</v>
      </c>
      <c r="C5" s="9">
        <v>2440.3200000000002</v>
      </c>
      <c r="D5" s="37">
        <f t="shared" ref="D5:D20" si="0">IF(C5="",1,0)</f>
        <v>0</v>
      </c>
      <c r="E5" s="38"/>
    </row>
    <row r="6" spans="1:17" ht="22.5" customHeight="1" x14ac:dyDescent="0.15">
      <c r="A6" s="187" t="s">
        <v>244</v>
      </c>
      <c r="B6" s="185" t="s">
        <v>248</v>
      </c>
      <c r="C6" s="9">
        <v>0</v>
      </c>
      <c r="D6" s="37">
        <f t="shared" si="0"/>
        <v>0</v>
      </c>
      <c r="E6" s="38"/>
    </row>
    <row r="7" spans="1:17" ht="22.5" customHeight="1" x14ac:dyDescent="0.15">
      <c r="A7" s="187" t="s">
        <v>245</v>
      </c>
      <c r="B7" s="185" t="s">
        <v>250</v>
      </c>
      <c r="C7" s="9">
        <v>0</v>
      </c>
      <c r="D7" s="37">
        <f t="shared" si="0"/>
        <v>0</v>
      </c>
      <c r="E7" s="38"/>
    </row>
    <row r="8" spans="1:17" ht="22.5" customHeight="1" x14ac:dyDescent="0.15">
      <c r="A8" s="187" t="s">
        <v>246</v>
      </c>
      <c r="B8" s="185" t="s">
        <v>252</v>
      </c>
      <c r="C8" s="9">
        <v>0</v>
      </c>
      <c r="D8" s="37">
        <f t="shared" si="0"/>
        <v>0</v>
      </c>
      <c r="E8" s="38"/>
    </row>
    <row r="9" spans="1:17" ht="22.5" customHeight="1" x14ac:dyDescent="0.15">
      <c r="A9" s="187" t="s">
        <v>247</v>
      </c>
      <c r="B9" s="185" t="s">
        <v>254</v>
      </c>
      <c r="C9" s="9">
        <v>210073.33</v>
      </c>
      <c r="D9" s="37">
        <f t="shared" si="0"/>
        <v>0</v>
      </c>
      <c r="E9" s="38"/>
    </row>
    <row r="10" spans="1:17" ht="22.5" customHeight="1" x14ac:dyDescent="0.15">
      <c r="A10" s="187" t="s">
        <v>249</v>
      </c>
      <c r="B10" s="185" t="s">
        <v>255</v>
      </c>
      <c r="C10" s="9">
        <v>0</v>
      </c>
      <c r="D10" s="37">
        <f t="shared" si="0"/>
        <v>0</v>
      </c>
      <c r="E10" s="38"/>
    </row>
    <row r="11" spans="1:17" ht="22.5" customHeight="1" thickBot="1" x14ac:dyDescent="0.2">
      <c r="A11" s="188" t="s">
        <v>251</v>
      </c>
      <c r="B11" s="186" t="s">
        <v>66</v>
      </c>
      <c r="C11" s="159">
        <v>68655.41</v>
      </c>
      <c r="D11" s="37">
        <f t="shared" si="0"/>
        <v>0</v>
      </c>
      <c r="E11" s="38"/>
    </row>
    <row r="12" spans="1:17" ht="22.5" customHeight="1" thickBot="1" x14ac:dyDescent="0.2">
      <c r="A12" s="192" t="e">
        <f>IF(#REF!="Preenchido","","Mensagem: " &amp;#REF! &amp; "! " &amp;#REF!)</f>
        <v>#REF!</v>
      </c>
      <c r="B12" s="83"/>
      <c r="C12" s="83"/>
      <c r="D12" s="38"/>
      <c r="E12" s="38"/>
    </row>
    <row r="13" spans="1:17" ht="22.5" customHeight="1" x14ac:dyDescent="0.15">
      <c r="A13" s="55" t="s">
        <v>253</v>
      </c>
      <c r="B13" s="71" t="s">
        <v>449</v>
      </c>
      <c r="C13" s="72" t="s">
        <v>341</v>
      </c>
      <c r="D13" s="37"/>
      <c r="E13" s="38"/>
    </row>
    <row r="14" spans="1:17" ht="22.5" customHeight="1" x14ac:dyDescent="0.15">
      <c r="A14" s="33" t="s">
        <v>364</v>
      </c>
      <c r="B14" s="65" t="s">
        <v>256</v>
      </c>
      <c r="C14" s="9">
        <v>0</v>
      </c>
      <c r="D14" s="37">
        <f t="shared" si="0"/>
        <v>0</v>
      </c>
      <c r="E14" s="37">
        <f>SUM(D14,D15,D16,D17,D18,D19,D20)</f>
        <v>0</v>
      </c>
    </row>
    <row r="15" spans="1:17" ht="22.5" customHeight="1" x14ac:dyDescent="0.15">
      <c r="A15" s="33" t="s">
        <v>365</v>
      </c>
      <c r="B15" s="65" t="s">
        <v>257</v>
      </c>
      <c r="C15" s="9">
        <v>0</v>
      </c>
      <c r="D15" s="37">
        <f t="shared" si="0"/>
        <v>0</v>
      </c>
      <c r="E15" s="38"/>
    </row>
    <row r="16" spans="1:17" ht="22.5" customHeight="1" x14ac:dyDescent="0.15">
      <c r="A16" s="33" t="s">
        <v>366</v>
      </c>
      <c r="B16" s="65" t="s">
        <v>258</v>
      </c>
      <c r="C16" s="9">
        <v>0</v>
      </c>
      <c r="D16" s="37">
        <f t="shared" si="0"/>
        <v>0</v>
      </c>
      <c r="E16" s="38"/>
    </row>
    <row r="17" spans="1:17" ht="22.5" customHeight="1" x14ac:dyDescent="0.15">
      <c r="A17" s="33" t="s">
        <v>367</v>
      </c>
      <c r="B17" s="65" t="s">
        <v>259</v>
      </c>
      <c r="C17" s="9">
        <v>0</v>
      </c>
      <c r="D17" s="37">
        <f t="shared" si="0"/>
        <v>0</v>
      </c>
      <c r="E17" s="38"/>
    </row>
    <row r="18" spans="1:17" ht="22.5" customHeight="1" x14ac:dyDescent="0.15">
      <c r="A18" s="33" t="s">
        <v>368</v>
      </c>
      <c r="B18" s="65" t="s">
        <v>260</v>
      </c>
      <c r="C18" s="9">
        <v>0</v>
      </c>
      <c r="D18" s="37">
        <f t="shared" si="0"/>
        <v>0</v>
      </c>
      <c r="E18" s="38"/>
    </row>
    <row r="19" spans="1:17" ht="22.5" customHeight="1" x14ac:dyDescent="0.15">
      <c r="A19" s="33" t="s">
        <v>369</v>
      </c>
      <c r="B19" s="65" t="s">
        <v>261</v>
      </c>
      <c r="C19" s="9">
        <v>0</v>
      </c>
      <c r="D19" s="37">
        <f t="shared" si="0"/>
        <v>0</v>
      </c>
      <c r="E19" s="38"/>
    </row>
    <row r="20" spans="1:17" ht="22.5" customHeight="1" thickBot="1" x14ac:dyDescent="0.2">
      <c r="A20" s="61" t="s">
        <v>370</v>
      </c>
      <c r="B20" s="64" t="s">
        <v>66</v>
      </c>
      <c r="C20" s="9">
        <v>0</v>
      </c>
      <c r="D20" s="37">
        <f t="shared" si="0"/>
        <v>0</v>
      </c>
      <c r="E20" s="38"/>
    </row>
    <row r="22" spans="1:17" ht="13.5" customHeight="1" thickBot="1" x14ac:dyDescent="0.2">
      <c r="A22" s="42" t="s">
        <v>17</v>
      </c>
      <c r="B22" s="42"/>
      <c r="C22" s="114"/>
      <c r="D22" s="114"/>
      <c r="E22" s="114"/>
      <c r="F22" s="114"/>
      <c r="G22" s="114"/>
      <c r="H22" s="114"/>
      <c r="I22" s="114"/>
      <c r="J22" s="114"/>
      <c r="K22" s="114"/>
      <c r="L22" s="114"/>
      <c r="M22" s="43"/>
      <c r="N22" s="47"/>
      <c r="O22" s="38"/>
      <c r="P22" s="59"/>
      <c r="Q22" s="38"/>
    </row>
    <row r="23" spans="1:17" ht="13.5" customHeight="1" thickBot="1" x14ac:dyDescent="0.2">
      <c r="A23" s="310" t="s">
        <v>575</v>
      </c>
      <c r="B23" s="311"/>
      <c r="C23" s="312"/>
      <c r="D23" s="168" t="str">
        <f>IF(OR(AND(C11&lt;&gt;0,A23=""),AND(C20&lt;&gt;0,A23="")),"ERRO","OK")</f>
        <v>OK</v>
      </c>
      <c r="E23" s="169"/>
      <c r="F23" s="169"/>
      <c r="G23" s="169"/>
      <c r="H23" s="169"/>
      <c r="I23" s="169"/>
      <c r="J23" s="169"/>
      <c r="K23" s="169"/>
      <c r="L23" s="169"/>
      <c r="M23" s="169"/>
      <c r="N23" s="164"/>
      <c r="P23" s="59"/>
      <c r="Q23" s="38"/>
    </row>
    <row r="24" spans="1:17" ht="13.5" customHeight="1" x14ac:dyDescent="0.15">
      <c r="A24" s="166"/>
      <c r="B24" s="166"/>
      <c r="C24" s="166"/>
      <c r="D24" s="170"/>
      <c r="E24" s="169"/>
      <c r="F24" s="169"/>
      <c r="G24" s="169"/>
      <c r="H24" s="169"/>
      <c r="I24" s="169"/>
      <c r="J24" s="169"/>
      <c r="K24" s="169"/>
      <c r="L24" s="169"/>
      <c r="M24" s="169"/>
      <c r="N24" s="164"/>
      <c r="P24" s="59"/>
      <c r="Q24" s="38"/>
    </row>
    <row r="25" spans="1:17" ht="13.5" customHeight="1" thickBot="1" x14ac:dyDescent="0.2">
      <c r="A25" s="42" t="s">
        <v>468</v>
      </c>
      <c r="B25" s="43"/>
      <c r="C25" s="44"/>
      <c r="D25" s="45"/>
      <c r="E25" s="45"/>
      <c r="F25" s="45"/>
      <c r="G25" s="45"/>
      <c r="H25" s="45"/>
      <c r="I25" s="45"/>
      <c r="J25" s="45"/>
      <c r="K25" s="45"/>
      <c r="L25" s="45"/>
      <c r="M25" s="45"/>
      <c r="N25" s="47"/>
      <c r="O25" s="53"/>
      <c r="P25" s="53"/>
      <c r="Q25" s="53"/>
    </row>
    <row r="26" spans="1:17" ht="61.5" customHeight="1" thickBot="1" x14ac:dyDescent="0.2">
      <c r="A26" s="271"/>
      <c r="B26" s="272"/>
      <c r="C26" s="273"/>
      <c r="D26" s="54"/>
      <c r="E26" s="54"/>
      <c r="F26" s="54"/>
      <c r="G26" s="54"/>
      <c r="H26" s="54"/>
      <c r="I26" s="54"/>
      <c r="J26" s="54"/>
      <c r="K26" s="54"/>
      <c r="L26" s="54"/>
      <c r="M26" s="54"/>
      <c r="N26" s="54"/>
      <c r="O26" s="53"/>
      <c r="P26" s="53"/>
      <c r="Q26" s="53"/>
    </row>
  </sheetData>
  <sheetProtection password="CA77" sheet="1" objects="1" scenarios="1" formatCells="0"/>
  <mergeCells count="2">
    <mergeCell ref="A26:C26"/>
    <mergeCell ref="A23:C23"/>
  </mergeCells>
  <phoneticPr fontId="0" type="noConversion"/>
  <hyperlinks>
    <hyperlink ref="A2" location="Validação!A1" display="Ver validação" xr:uid="{00000000-0004-0000-1900-000000000000}"/>
    <hyperlink ref="A12" location="Validação!A1" display="Ver validação" xr:uid="{00000000-0004-0000-1900-000001000000}"/>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2">
    <tabColor theme="3" tint="-0.499984740745262"/>
    <pageSetUpPr autoPageBreaks="0"/>
  </sheetPr>
  <dimension ref="A1:Q25"/>
  <sheetViews>
    <sheetView showGridLines="0" showRowColHeaders="0" zoomScaleNormal="100" workbookViewId="0">
      <selection activeCell="E21" sqref="E21"/>
    </sheetView>
  </sheetViews>
  <sheetFormatPr defaultColWidth="9.140625" defaultRowHeight="9" x14ac:dyDescent="0.15"/>
  <cols>
    <col min="1" max="1" width="8.5703125" style="13" customWidth="1"/>
    <col min="2" max="2" width="62" style="13" customWidth="1"/>
    <col min="3" max="3" width="21" style="13" customWidth="1"/>
    <col min="4" max="5" width="8.140625" style="13" customWidth="1"/>
    <col min="6" max="6" width="9.140625" style="13"/>
    <col min="7" max="7" width="10.5703125" style="13" customWidth="1"/>
    <col min="8"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7"/>
      <c r="E2" s="197"/>
      <c r="F2" s="197"/>
      <c r="G2" s="12"/>
      <c r="H2" s="12"/>
      <c r="I2" s="12"/>
      <c r="J2" s="12"/>
      <c r="K2" s="12"/>
      <c r="M2" s="12"/>
      <c r="P2" s="194"/>
      <c r="Q2" s="195"/>
    </row>
    <row r="3" spans="1:17" ht="87" customHeight="1" thickBot="1" x14ac:dyDescent="0.2">
      <c r="A3" s="30" t="s">
        <v>451</v>
      </c>
      <c r="B3" s="348" t="s">
        <v>450</v>
      </c>
      <c r="C3" s="349"/>
    </row>
    <row r="4" spans="1:17" ht="22.5" customHeight="1" x14ac:dyDescent="0.15">
      <c r="A4" s="55" t="s">
        <v>313</v>
      </c>
      <c r="B4" s="346" t="s">
        <v>453</v>
      </c>
      <c r="C4" s="347"/>
      <c r="D4" s="38"/>
      <c r="E4" s="38"/>
      <c r="F4" s="38"/>
    </row>
    <row r="5" spans="1:17" ht="22.5" customHeight="1" thickBot="1" x14ac:dyDescent="0.2">
      <c r="A5" s="61" t="s">
        <v>314</v>
      </c>
      <c r="B5" s="64" t="s">
        <v>315</v>
      </c>
      <c r="C5" s="162">
        <v>79</v>
      </c>
      <c r="D5" s="37">
        <f>IF(C5="",1,0)</f>
        <v>0</v>
      </c>
      <c r="E5" s="37" t="str">
        <f>IF(AND('Horas Não Trabalhadas'!N6&lt;&gt;0,C5=0),"ERRO","OK")</f>
        <v>OK</v>
      </c>
      <c r="F5" s="38"/>
    </row>
    <row r="6" spans="1:17" ht="22.5" customHeight="1" thickBot="1" x14ac:dyDescent="0.2">
      <c r="A6" s="192" t="e">
        <f>IF(#REF!="Preenchido","","Mensagem: " &amp;#REF! &amp; "! " &amp;#REF!)</f>
        <v>#REF!</v>
      </c>
      <c r="B6" s="83"/>
      <c r="C6" s="83"/>
      <c r="D6" s="38"/>
      <c r="E6" s="38"/>
    </row>
    <row r="7" spans="1:17" ht="22.5" customHeight="1" x14ac:dyDescent="0.15">
      <c r="A7" s="55" t="s">
        <v>316</v>
      </c>
      <c r="B7" s="346" t="s">
        <v>452</v>
      </c>
      <c r="C7" s="347"/>
      <c r="D7" s="37"/>
      <c r="E7" s="38"/>
      <c r="F7" s="38"/>
    </row>
    <row r="8" spans="1:17" ht="22.5" customHeight="1" x14ac:dyDescent="0.15">
      <c r="A8" s="33" t="s">
        <v>317</v>
      </c>
      <c r="B8" s="65" t="s">
        <v>318</v>
      </c>
      <c r="C8" s="163">
        <v>0</v>
      </c>
      <c r="D8" s="37">
        <f t="shared" ref="D8:D22" si="0">IF(C8="",1,0)</f>
        <v>0</v>
      </c>
      <c r="E8" s="37">
        <f>SUM(D8,D9)</f>
        <v>0</v>
      </c>
      <c r="F8" s="38"/>
    </row>
    <row r="9" spans="1:17" ht="22.5" customHeight="1" thickBot="1" x14ac:dyDescent="0.2">
      <c r="A9" s="61" t="s">
        <v>319</v>
      </c>
      <c r="B9" s="64" t="s">
        <v>320</v>
      </c>
      <c r="C9" s="162">
        <v>0</v>
      </c>
      <c r="D9" s="37">
        <f t="shared" si="0"/>
        <v>0</v>
      </c>
      <c r="E9" s="38"/>
      <c r="F9" s="38"/>
    </row>
    <row r="10" spans="1:17" ht="22.5" customHeight="1" thickBot="1" x14ac:dyDescent="0.2">
      <c r="A10" s="192" t="e">
        <f>IF(#REF!="Preenchido","","Mensagem: " &amp;#REF! &amp; "! " &amp;#REF!)</f>
        <v>#REF!</v>
      </c>
      <c r="B10" s="83"/>
      <c r="C10" s="83"/>
      <c r="D10" s="38"/>
      <c r="E10" s="38"/>
    </row>
    <row r="11" spans="1:17" ht="22.5" customHeight="1" x14ac:dyDescent="0.15">
      <c r="A11" s="55" t="s">
        <v>321</v>
      </c>
      <c r="B11" s="346" t="s">
        <v>454</v>
      </c>
      <c r="C11" s="347"/>
      <c r="D11" s="37"/>
      <c r="E11" s="38"/>
      <c r="F11" s="38"/>
    </row>
    <row r="12" spans="1:17" ht="22.5" customHeight="1" x14ac:dyDescent="0.15">
      <c r="A12" s="33" t="s">
        <v>322</v>
      </c>
      <c r="B12" s="65" t="s">
        <v>323</v>
      </c>
      <c r="C12" s="163">
        <v>0</v>
      </c>
      <c r="D12" s="37">
        <f t="shared" si="0"/>
        <v>0</v>
      </c>
      <c r="E12" s="37">
        <f>SUM(D12,D13,D14)</f>
        <v>0</v>
      </c>
      <c r="F12" s="37" t="str">
        <f>IF(C14&gt;(C12+C13),"ERRO","OK")</f>
        <v>OK</v>
      </c>
    </row>
    <row r="13" spans="1:17" ht="22.5" customHeight="1" x14ac:dyDescent="0.15">
      <c r="A13" s="33" t="s">
        <v>324</v>
      </c>
      <c r="B13" s="65" t="s">
        <v>325</v>
      </c>
      <c r="C13" s="163">
        <v>0</v>
      </c>
      <c r="D13" s="37">
        <f t="shared" si="0"/>
        <v>0</v>
      </c>
      <c r="E13" s="38"/>
      <c r="F13" s="38"/>
      <c r="G13" s="66"/>
    </row>
    <row r="14" spans="1:17" ht="22.5" customHeight="1" thickBot="1" x14ac:dyDescent="0.2">
      <c r="A14" s="61" t="s">
        <v>326</v>
      </c>
      <c r="B14" s="67" t="s">
        <v>327</v>
      </c>
      <c r="C14" s="162">
        <v>0</v>
      </c>
      <c r="D14" s="37">
        <f t="shared" si="0"/>
        <v>0</v>
      </c>
      <c r="E14" s="38"/>
      <c r="F14" s="38"/>
    </row>
    <row r="15" spans="1:17" ht="22.5" customHeight="1" thickBot="1" x14ac:dyDescent="0.2">
      <c r="A15" s="197" t="e">
        <f>IF(#REF!="Preenchido","","Mensagem: " &amp;#REF! &amp; "! " &amp;#REF!)</f>
        <v>#REF!</v>
      </c>
      <c r="B15" s="83"/>
      <c r="C15" s="83"/>
      <c r="D15" s="38"/>
      <c r="E15" s="38"/>
    </row>
    <row r="16" spans="1:17" ht="22.5" customHeight="1" x14ac:dyDescent="0.15">
      <c r="A16" s="55" t="s">
        <v>328</v>
      </c>
      <c r="B16" s="71" t="s">
        <v>329</v>
      </c>
      <c r="C16" s="198">
        <f>SUM(C17:C22)</f>
        <v>0</v>
      </c>
      <c r="D16" s="37"/>
      <c r="E16" s="38"/>
      <c r="F16" s="38"/>
    </row>
    <row r="17" spans="1:17" ht="22.5" customHeight="1" x14ac:dyDescent="0.15">
      <c r="A17" s="187" t="s">
        <v>330</v>
      </c>
      <c r="B17" s="185" t="s">
        <v>331</v>
      </c>
      <c r="C17" s="163">
        <v>0</v>
      </c>
      <c r="D17" s="37">
        <f t="shared" si="0"/>
        <v>0</v>
      </c>
      <c r="E17" s="37">
        <f>SUM(D17,D18,D19,D20,D21,D22)</f>
        <v>0</v>
      </c>
      <c r="F17" s="37" t="str">
        <f>IF((C12+C13-C14)&lt;&gt;C16,"ERRO","OK")</f>
        <v>OK</v>
      </c>
    </row>
    <row r="18" spans="1:17" ht="22.5" customHeight="1" x14ac:dyDescent="0.15">
      <c r="A18" s="187" t="s">
        <v>332</v>
      </c>
      <c r="B18" s="185" t="s">
        <v>333</v>
      </c>
      <c r="C18" s="163">
        <v>0</v>
      </c>
      <c r="D18" s="37">
        <f t="shared" si="0"/>
        <v>0</v>
      </c>
      <c r="E18" s="38"/>
      <c r="F18" s="38"/>
    </row>
    <row r="19" spans="1:17" ht="22.5" customHeight="1" x14ac:dyDescent="0.15">
      <c r="A19" s="187" t="s">
        <v>334</v>
      </c>
      <c r="B19" s="185" t="s">
        <v>335</v>
      </c>
      <c r="C19" s="163">
        <v>0</v>
      </c>
      <c r="D19" s="37">
        <f t="shared" si="0"/>
        <v>0</v>
      </c>
      <c r="E19" s="38"/>
      <c r="F19" s="38"/>
    </row>
    <row r="20" spans="1:17" ht="22.5" customHeight="1" x14ac:dyDescent="0.15">
      <c r="A20" s="187" t="s">
        <v>336</v>
      </c>
      <c r="B20" s="185" t="s">
        <v>337</v>
      </c>
      <c r="C20" s="163">
        <v>0</v>
      </c>
      <c r="D20" s="37">
        <f t="shared" si="0"/>
        <v>0</v>
      </c>
      <c r="E20" s="38"/>
      <c r="F20" s="38"/>
    </row>
    <row r="21" spans="1:17" ht="22.5" customHeight="1" x14ac:dyDescent="0.15">
      <c r="A21" s="187" t="s">
        <v>338</v>
      </c>
      <c r="B21" s="185" t="s">
        <v>348</v>
      </c>
      <c r="C21" s="163">
        <v>0</v>
      </c>
      <c r="D21" s="37">
        <f t="shared" si="0"/>
        <v>0</v>
      </c>
      <c r="E21" s="38"/>
      <c r="F21" s="38"/>
    </row>
    <row r="22" spans="1:17" ht="22.5" customHeight="1" thickBot="1" x14ac:dyDescent="0.2">
      <c r="A22" s="188" t="s">
        <v>339</v>
      </c>
      <c r="B22" s="186" t="s">
        <v>349</v>
      </c>
      <c r="C22" s="162">
        <v>0</v>
      </c>
      <c r="D22" s="37">
        <f t="shared" si="0"/>
        <v>0</v>
      </c>
      <c r="E22" s="38"/>
      <c r="F22" s="38"/>
    </row>
    <row r="24" spans="1:17" ht="13.5" customHeight="1" thickBot="1" x14ac:dyDescent="0.2">
      <c r="A24" s="42" t="s">
        <v>468</v>
      </c>
      <c r="B24" s="43"/>
      <c r="C24" s="44"/>
      <c r="D24" s="45"/>
      <c r="E24" s="45"/>
      <c r="F24" s="45"/>
      <c r="G24" s="45"/>
      <c r="H24" s="45"/>
      <c r="I24" s="45"/>
      <c r="J24" s="45"/>
      <c r="K24" s="45"/>
      <c r="L24" s="45"/>
      <c r="M24" s="45"/>
      <c r="N24" s="47"/>
      <c r="O24" s="53"/>
      <c r="P24" s="53"/>
      <c r="Q24" s="53"/>
    </row>
    <row r="25" spans="1:17" ht="61.5" customHeight="1" thickBot="1" x14ac:dyDescent="0.2">
      <c r="A25" s="343"/>
      <c r="B25" s="344"/>
      <c r="C25" s="345"/>
      <c r="D25" s="54"/>
      <c r="E25" s="54"/>
      <c r="F25" s="54"/>
      <c r="G25" s="54"/>
      <c r="H25" s="54"/>
      <c r="I25" s="54"/>
      <c r="J25" s="54"/>
      <c r="K25" s="54"/>
      <c r="L25" s="54"/>
      <c r="M25" s="54"/>
      <c r="N25" s="54"/>
      <c r="O25" s="53"/>
      <c r="P25" s="53"/>
      <c r="Q25" s="53"/>
    </row>
  </sheetData>
  <sheetProtection password="CA77" sheet="1" objects="1" scenarios="1" formatCells="0"/>
  <mergeCells count="5">
    <mergeCell ref="A25:C25"/>
    <mergeCell ref="B4:C4"/>
    <mergeCell ref="B11:C11"/>
    <mergeCell ref="B7:C7"/>
    <mergeCell ref="B3:C3"/>
  </mergeCells>
  <phoneticPr fontId="0" type="noConversion"/>
  <hyperlinks>
    <hyperlink ref="A2" location="Validação!A1" display="Ver validação" xr:uid="{00000000-0004-0000-1A00-000000000000}"/>
    <hyperlink ref="A6" location="Validação!A1" display="Ver validação" xr:uid="{00000000-0004-0000-1A00-000001000000}"/>
    <hyperlink ref="A10" location="Validação!A1" display="Ver validação" xr:uid="{00000000-0004-0000-1A00-000002000000}"/>
    <hyperlink ref="A15" location="Validação!A1" display="Ver validação" xr:uid="{00000000-0004-0000-1A00-000003000000}"/>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3">
    <tabColor theme="3" tint="-0.499984740745262"/>
    <pageSetUpPr autoPageBreaks="0"/>
  </sheetPr>
  <dimension ref="A1:AB44"/>
  <sheetViews>
    <sheetView showGridLines="0" showRowColHeaders="0" zoomScaleNormal="100" workbookViewId="0">
      <selection activeCell="M35" sqref="M35"/>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17" ht="87" customHeight="1" x14ac:dyDescent="0.15">
      <c r="A3" s="55" t="s">
        <v>460</v>
      </c>
      <c r="B3" s="352" t="s">
        <v>6</v>
      </c>
      <c r="C3" s="353"/>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351" t="s">
        <v>292</v>
      </c>
      <c r="B4" s="350" t="s">
        <v>306</v>
      </c>
      <c r="C4" s="98" t="s">
        <v>21</v>
      </c>
      <c r="D4" s="155">
        <v>0</v>
      </c>
      <c r="E4" s="155">
        <v>0</v>
      </c>
      <c r="F4" s="155">
        <v>0</v>
      </c>
      <c r="G4" s="155">
        <v>0</v>
      </c>
      <c r="H4" s="155">
        <v>0</v>
      </c>
      <c r="I4" s="155">
        <v>0</v>
      </c>
      <c r="J4" s="106">
        <v>0</v>
      </c>
      <c r="K4" s="106">
        <v>0</v>
      </c>
      <c r="L4" s="155">
        <v>0</v>
      </c>
      <c r="M4" s="155">
        <v>0</v>
      </c>
      <c r="N4" s="99">
        <f t="shared" ref="N4:N18" si="0">SUM(D4:M4)</f>
        <v>0</v>
      </c>
      <c r="O4" s="37">
        <f>IF(OR(D4="",E4="",F4="",G4="",H4="",I4="",J4="",K4="",L4="",M4="",D5="",E5="",F5="",G5="",H5="",I5="",J5="",K5="",L5="",M5=""),1,0)</f>
        <v>0</v>
      </c>
      <c r="P4" s="37">
        <f>SUM(O4,O7,O10,O13,O16,O19,O22,O25,O28,O31,O34)</f>
        <v>0</v>
      </c>
    </row>
    <row r="5" spans="1:17" ht="13.5" customHeight="1" x14ac:dyDescent="0.15">
      <c r="A5" s="351"/>
      <c r="B5" s="350"/>
      <c r="C5" s="100" t="s">
        <v>24</v>
      </c>
      <c r="D5" s="156">
        <v>0</v>
      </c>
      <c r="E5" s="156">
        <v>0</v>
      </c>
      <c r="F5" s="156">
        <v>0</v>
      </c>
      <c r="G5" s="156">
        <v>0</v>
      </c>
      <c r="H5" s="156">
        <v>0</v>
      </c>
      <c r="I5" s="156">
        <v>0</v>
      </c>
      <c r="J5" s="107">
        <v>0</v>
      </c>
      <c r="K5" s="107">
        <v>0</v>
      </c>
      <c r="L5" s="156">
        <v>0</v>
      </c>
      <c r="M5" s="156">
        <v>0</v>
      </c>
      <c r="N5" s="101">
        <f t="shared" si="0"/>
        <v>0</v>
      </c>
      <c r="O5" s="59"/>
      <c r="P5" s="38"/>
    </row>
    <row r="6" spans="1:17" ht="13.5" customHeight="1" x14ac:dyDescent="0.15">
      <c r="A6" s="351"/>
      <c r="B6" s="350"/>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59"/>
      <c r="P6" s="38"/>
    </row>
    <row r="7" spans="1:17" ht="13.5" customHeight="1" x14ac:dyDescent="0.15">
      <c r="A7" s="351" t="s">
        <v>294</v>
      </c>
      <c r="B7" s="350" t="s">
        <v>312</v>
      </c>
      <c r="C7" s="98" t="s">
        <v>21</v>
      </c>
      <c r="D7" s="155">
        <v>3</v>
      </c>
      <c r="E7" s="155">
        <v>2</v>
      </c>
      <c r="F7" s="155">
        <v>2</v>
      </c>
      <c r="G7" s="155">
        <v>10</v>
      </c>
      <c r="H7" s="155">
        <v>0</v>
      </c>
      <c r="I7" s="155">
        <v>1</v>
      </c>
      <c r="J7" s="106">
        <v>0</v>
      </c>
      <c r="K7" s="106">
        <v>0</v>
      </c>
      <c r="L7" s="155">
        <v>39</v>
      </c>
      <c r="M7" s="155">
        <v>0</v>
      </c>
      <c r="N7" s="99">
        <f t="shared" si="0"/>
        <v>57</v>
      </c>
      <c r="O7" s="37">
        <f>IF(OR(D7="",E7="",F7="",G7="",H7="",I7="",J7="",K7="",L7="",M7="",D8="",E8="",F8="",G8="",H8="",I8="",J8="",K8="",L8="",M8=""),1,0)</f>
        <v>0</v>
      </c>
      <c r="P7" s="37"/>
    </row>
    <row r="8" spans="1:17" ht="13.5" customHeight="1" x14ac:dyDescent="0.15">
      <c r="A8" s="351"/>
      <c r="B8" s="350"/>
      <c r="C8" s="100" t="s">
        <v>24</v>
      </c>
      <c r="D8" s="156">
        <v>2</v>
      </c>
      <c r="E8" s="156">
        <v>2</v>
      </c>
      <c r="F8" s="156">
        <v>15</v>
      </c>
      <c r="G8" s="156">
        <v>34</v>
      </c>
      <c r="H8" s="156">
        <v>0</v>
      </c>
      <c r="I8" s="156">
        <v>0</v>
      </c>
      <c r="J8" s="107">
        <v>0</v>
      </c>
      <c r="K8" s="107">
        <v>0</v>
      </c>
      <c r="L8" s="156">
        <v>99</v>
      </c>
      <c r="M8" s="156">
        <v>0</v>
      </c>
      <c r="N8" s="101">
        <f t="shared" si="0"/>
        <v>152</v>
      </c>
      <c r="O8" s="59"/>
      <c r="P8" s="59"/>
    </row>
    <row r="9" spans="1:17" ht="13.5" customHeight="1" x14ac:dyDescent="0.15">
      <c r="A9" s="351"/>
      <c r="B9" s="350"/>
      <c r="C9" s="102" t="s">
        <v>25</v>
      </c>
      <c r="D9" s="102">
        <f t="shared" ref="D9:M9" si="2">SUM(D8,D7)</f>
        <v>5</v>
      </c>
      <c r="E9" s="102">
        <f t="shared" si="2"/>
        <v>4</v>
      </c>
      <c r="F9" s="102">
        <f t="shared" si="2"/>
        <v>17</v>
      </c>
      <c r="G9" s="102">
        <f t="shared" si="2"/>
        <v>44</v>
      </c>
      <c r="H9" s="102">
        <f t="shared" si="2"/>
        <v>0</v>
      </c>
      <c r="I9" s="102">
        <f t="shared" si="2"/>
        <v>1</v>
      </c>
      <c r="J9" s="102">
        <f t="shared" si="2"/>
        <v>0</v>
      </c>
      <c r="K9" s="102">
        <f t="shared" si="2"/>
        <v>0</v>
      </c>
      <c r="L9" s="102">
        <f t="shared" si="2"/>
        <v>138</v>
      </c>
      <c r="M9" s="102">
        <f t="shared" si="2"/>
        <v>0</v>
      </c>
      <c r="N9" s="103">
        <f t="shared" si="0"/>
        <v>209</v>
      </c>
      <c r="O9" s="59"/>
      <c r="P9" s="59"/>
    </row>
    <row r="10" spans="1:17" ht="13.5" customHeight="1" x14ac:dyDescent="0.15">
      <c r="A10" s="351" t="s">
        <v>296</v>
      </c>
      <c r="B10" s="350" t="s">
        <v>293</v>
      </c>
      <c r="C10" s="98" t="s">
        <v>21</v>
      </c>
      <c r="D10" s="155">
        <v>0</v>
      </c>
      <c r="E10" s="155">
        <v>0</v>
      </c>
      <c r="F10" s="155">
        <v>0</v>
      </c>
      <c r="G10" s="155">
        <v>0</v>
      </c>
      <c r="H10" s="155">
        <v>0</v>
      </c>
      <c r="I10" s="155">
        <v>0</v>
      </c>
      <c r="J10" s="106">
        <v>0</v>
      </c>
      <c r="K10" s="106">
        <v>0</v>
      </c>
      <c r="L10" s="155">
        <v>0</v>
      </c>
      <c r="M10" s="155">
        <v>0</v>
      </c>
      <c r="N10" s="99">
        <f t="shared" si="0"/>
        <v>0</v>
      </c>
      <c r="O10" s="37">
        <f>IF(OR(D10="",E10="",F10="",G10="",H10="",I10="",J10="",K10="",L10="",M10="",D11="",E11="",F11="",G11="",H11="",I11="",J11="",K11="",L11="",M11=""),1,0)</f>
        <v>0</v>
      </c>
      <c r="P10" s="59"/>
    </row>
    <row r="11" spans="1:17" ht="13.5" customHeight="1" x14ac:dyDescent="0.15">
      <c r="A11" s="351"/>
      <c r="B11" s="350"/>
      <c r="C11" s="100" t="s">
        <v>24</v>
      </c>
      <c r="D11" s="156">
        <v>0</v>
      </c>
      <c r="E11" s="156">
        <v>0</v>
      </c>
      <c r="F11" s="156">
        <v>0</v>
      </c>
      <c r="G11" s="156">
        <v>0</v>
      </c>
      <c r="H11" s="156">
        <v>0</v>
      </c>
      <c r="I11" s="156">
        <v>0</v>
      </c>
      <c r="J11" s="107">
        <v>0</v>
      </c>
      <c r="K11" s="107">
        <v>0</v>
      </c>
      <c r="L11" s="156">
        <v>0</v>
      </c>
      <c r="M11" s="156">
        <v>0</v>
      </c>
      <c r="N11" s="101">
        <f t="shared" si="0"/>
        <v>0</v>
      </c>
      <c r="O11" s="59"/>
      <c r="P11" s="59"/>
    </row>
    <row r="12" spans="1:17" ht="13.5" customHeight="1" x14ac:dyDescent="0.15">
      <c r="A12" s="351"/>
      <c r="B12" s="350"/>
      <c r="C12" s="102" t="s">
        <v>25</v>
      </c>
      <c r="D12" s="102">
        <f t="shared" ref="D12:M12" si="3">SUM(D11,D10)</f>
        <v>0</v>
      </c>
      <c r="E12" s="102">
        <f t="shared" si="3"/>
        <v>0</v>
      </c>
      <c r="F12" s="102">
        <f t="shared" si="3"/>
        <v>0</v>
      </c>
      <c r="G12" s="102">
        <f t="shared" si="3"/>
        <v>0</v>
      </c>
      <c r="H12" s="102">
        <f t="shared" si="3"/>
        <v>0</v>
      </c>
      <c r="I12" s="102">
        <f t="shared" si="3"/>
        <v>0</v>
      </c>
      <c r="J12" s="102">
        <f t="shared" si="3"/>
        <v>0</v>
      </c>
      <c r="K12" s="102">
        <f t="shared" si="3"/>
        <v>0</v>
      </c>
      <c r="L12" s="102">
        <f t="shared" si="3"/>
        <v>0</v>
      </c>
      <c r="M12" s="102">
        <f t="shared" si="3"/>
        <v>0</v>
      </c>
      <c r="N12" s="103">
        <f t="shared" si="0"/>
        <v>0</v>
      </c>
      <c r="O12" s="59"/>
      <c r="P12" s="59"/>
    </row>
    <row r="13" spans="1:17" ht="13.5" customHeight="1" x14ac:dyDescent="0.15">
      <c r="A13" s="351" t="s">
        <v>298</v>
      </c>
      <c r="B13" s="350" t="s">
        <v>297</v>
      </c>
      <c r="C13" s="98" t="s">
        <v>21</v>
      </c>
      <c r="D13" s="155">
        <v>0</v>
      </c>
      <c r="E13" s="155">
        <v>0</v>
      </c>
      <c r="F13" s="155">
        <v>0</v>
      </c>
      <c r="G13" s="155">
        <v>0</v>
      </c>
      <c r="H13" s="155">
        <v>0</v>
      </c>
      <c r="I13" s="155">
        <v>0</v>
      </c>
      <c r="J13" s="106">
        <v>0</v>
      </c>
      <c r="K13" s="106">
        <v>0</v>
      </c>
      <c r="L13" s="155">
        <v>0</v>
      </c>
      <c r="M13" s="155">
        <v>0</v>
      </c>
      <c r="N13" s="99">
        <f t="shared" si="0"/>
        <v>0</v>
      </c>
      <c r="O13" s="37">
        <f>IF(OR(D13="",E13="",F13="",G13="",H13="",I13="",J13="",K13="",L13="",M13="",D14="",E14="",F14="",G14="",H14="",I14="",J14="",K14="",L14="",M14=""),1,0)</f>
        <v>0</v>
      </c>
      <c r="P13" s="38"/>
    </row>
    <row r="14" spans="1:17" ht="13.5" customHeight="1" x14ac:dyDescent="0.15">
      <c r="A14" s="351"/>
      <c r="B14" s="350"/>
      <c r="C14" s="100" t="s">
        <v>24</v>
      </c>
      <c r="D14" s="156">
        <v>0</v>
      </c>
      <c r="E14" s="156">
        <v>0</v>
      </c>
      <c r="F14" s="156">
        <v>0</v>
      </c>
      <c r="G14" s="156">
        <v>0</v>
      </c>
      <c r="H14" s="156">
        <v>0</v>
      </c>
      <c r="I14" s="156">
        <v>0</v>
      </c>
      <c r="J14" s="107">
        <v>0</v>
      </c>
      <c r="K14" s="107">
        <v>0</v>
      </c>
      <c r="L14" s="156">
        <v>0</v>
      </c>
      <c r="M14" s="156">
        <v>0</v>
      </c>
      <c r="N14" s="101">
        <f t="shared" si="0"/>
        <v>0</v>
      </c>
      <c r="O14" s="59"/>
      <c r="P14" s="38"/>
    </row>
    <row r="15" spans="1:17" ht="13.5" customHeight="1" x14ac:dyDescent="0.15">
      <c r="A15" s="351"/>
      <c r="B15" s="350"/>
      <c r="C15" s="102" t="s">
        <v>25</v>
      </c>
      <c r="D15" s="102">
        <f t="shared" ref="D15:M15" si="4">SUM(D14,D13)</f>
        <v>0</v>
      </c>
      <c r="E15" s="102">
        <f t="shared" si="4"/>
        <v>0</v>
      </c>
      <c r="F15" s="102">
        <f t="shared" si="4"/>
        <v>0</v>
      </c>
      <c r="G15" s="102">
        <f t="shared" si="4"/>
        <v>0</v>
      </c>
      <c r="H15" s="102">
        <f t="shared" si="4"/>
        <v>0</v>
      </c>
      <c r="I15" s="102">
        <f t="shared" si="4"/>
        <v>0</v>
      </c>
      <c r="J15" s="102">
        <f t="shared" si="4"/>
        <v>0</v>
      </c>
      <c r="K15" s="102">
        <f t="shared" si="4"/>
        <v>0</v>
      </c>
      <c r="L15" s="102">
        <f t="shared" si="4"/>
        <v>0</v>
      </c>
      <c r="M15" s="102">
        <f t="shared" si="4"/>
        <v>0</v>
      </c>
      <c r="N15" s="103">
        <f t="shared" si="0"/>
        <v>0</v>
      </c>
      <c r="O15" s="59"/>
      <c r="P15" s="38"/>
    </row>
    <row r="16" spans="1:17" ht="13.5" customHeight="1" x14ac:dyDescent="0.15">
      <c r="A16" s="351" t="s">
        <v>300</v>
      </c>
      <c r="B16" s="350" t="s">
        <v>308</v>
      </c>
      <c r="C16" s="98" t="s">
        <v>21</v>
      </c>
      <c r="D16" s="155">
        <v>0</v>
      </c>
      <c r="E16" s="155">
        <v>0</v>
      </c>
      <c r="F16" s="155">
        <v>0</v>
      </c>
      <c r="G16" s="155">
        <v>0</v>
      </c>
      <c r="H16" s="155">
        <v>0</v>
      </c>
      <c r="I16" s="155">
        <v>0</v>
      </c>
      <c r="J16" s="106">
        <v>0</v>
      </c>
      <c r="K16" s="106">
        <v>0</v>
      </c>
      <c r="L16" s="155">
        <v>0</v>
      </c>
      <c r="M16" s="155">
        <v>0</v>
      </c>
      <c r="N16" s="99">
        <f t="shared" si="0"/>
        <v>0</v>
      </c>
      <c r="O16" s="37">
        <f>IF(OR(D16="",E16="",F16="",G16="",H16="",I16="",J16="",K16="",L16="",M16="",D17="",E17="",F17="",G17="",H17="",I17="",J17="",K17="",L17="",M17=""),1,0)</f>
        <v>0</v>
      </c>
      <c r="P16" s="38"/>
    </row>
    <row r="17" spans="1:16" ht="13.5" customHeight="1" x14ac:dyDescent="0.15">
      <c r="A17" s="351"/>
      <c r="B17" s="350"/>
      <c r="C17" s="100"/>
      <c r="D17" s="156">
        <v>0</v>
      </c>
      <c r="E17" s="156">
        <v>0</v>
      </c>
      <c r="F17" s="156">
        <v>0</v>
      </c>
      <c r="G17" s="156">
        <v>0</v>
      </c>
      <c r="H17" s="156">
        <v>0</v>
      </c>
      <c r="I17" s="156">
        <v>0</v>
      </c>
      <c r="J17" s="107">
        <v>0</v>
      </c>
      <c r="K17" s="107">
        <v>0</v>
      </c>
      <c r="L17" s="156">
        <v>0</v>
      </c>
      <c r="M17" s="156">
        <v>0</v>
      </c>
      <c r="N17" s="101">
        <f t="shared" si="0"/>
        <v>0</v>
      </c>
      <c r="O17" s="59"/>
      <c r="P17" s="38"/>
    </row>
    <row r="18" spans="1:16" ht="13.5" customHeight="1" x14ac:dyDescent="0.15">
      <c r="A18" s="351"/>
      <c r="B18" s="350"/>
      <c r="C18" s="102" t="s">
        <v>25</v>
      </c>
      <c r="D18" s="102">
        <f t="shared" ref="D18:M18" si="5">SUM(D17,D16)</f>
        <v>0</v>
      </c>
      <c r="E18" s="102">
        <f t="shared" si="5"/>
        <v>0</v>
      </c>
      <c r="F18" s="102">
        <f t="shared" si="5"/>
        <v>0</v>
      </c>
      <c r="G18" s="102">
        <f t="shared" si="5"/>
        <v>0</v>
      </c>
      <c r="H18" s="102">
        <f t="shared" si="5"/>
        <v>0</v>
      </c>
      <c r="I18" s="102">
        <f t="shared" si="5"/>
        <v>0</v>
      </c>
      <c r="J18" s="102">
        <f t="shared" si="5"/>
        <v>0</v>
      </c>
      <c r="K18" s="102">
        <f t="shared" si="5"/>
        <v>0</v>
      </c>
      <c r="L18" s="102">
        <f t="shared" si="5"/>
        <v>0</v>
      </c>
      <c r="M18" s="102">
        <f t="shared" si="5"/>
        <v>0</v>
      </c>
      <c r="N18" s="103">
        <f t="shared" si="0"/>
        <v>0</v>
      </c>
      <c r="O18" s="59"/>
      <c r="P18" s="38"/>
    </row>
    <row r="19" spans="1:16" ht="13.5" customHeight="1" x14ac:dyDescent="0.15">
      <c r="A19" s="351" t="s">
        <v>302</v>
      </c>
      <c r="B19" s="350" t="s">
        <v>304</v>
      </c>
      <c r="C19" s="98" t="s">
        <v>21</v>
      </c>
      <c r="D19" s="155">
        <v>0</v>
      </c>
      <c r="E19" s="155">
        <v>0</v>
      </c>
      <c r="F19" s="155">
        <v>0</v>
      </c>
      <c r="G19" s="155">
        <v>0</v>
      </c>
      <c r="H19" s="155">
        <v>0</v>
      </c>
      <c r="I19" s="155">
        <v>0</v>
      </c>
      <c r="J19" s="106">
        <v>0</v>
      </c>
      <c r="K19" s="106">
        <v>0</v>
      </c>
      <c r="L19" s="155">
        <v>0</v>
      </c>
      <c r="M19" s="155">
        <v>0</v>
      </c>
      <c r="N19" s="99">
        <f t="shared" ref="N19:N36" si="6">SUM(D19:M19)</f>
        <v>0</v>
      </c>
      <c r="O19" s="37">
        <f>IF(OR(D19="",E19="",F19="",G19="",H19="",I19="",J19="",K19="",L19="",M19="",D20="",E20="",F20="",G20="",H20="",I20="",J20="",K20="",L20="",M20=""),1,0)</f>
        <v>0</v>
      </c>
      <c r="P19" s="38"/>
    </row>
    <row r="20" spans="1:16" ht="13.5" customHeight="1" x14ac:dyDescent="0.15">
      <c r="A20" s="351"/>
      <c r="B20" s="350"/>
      <c r="C20" s="100" t="s">
        <v>24</v>
      </c>
      <c r="D20" s="156">
        <v>0</v>
      </c>
      <c r="E20" s="156">
        <v>0</v>
      </c>
      <c r="F20" s="156">
        <v>0</v>
      </c>
      <c r="G20" s="156">
        <v>0</v>
      </c>
      <c r="H20" s="156">
        <v>0</v>
      </c>
      <c r="I20" s="156">
        <v>0</v>
      </c>
      <c r="J20" s="107">
        <v>0</v>
      </c>
      <c r="K20" s="107">
        <v>0</v>
      </c>
      <c r="L20" s="156">
        <v>0</v>
      </c>
      <c r="M20" s="156">
        <v>0</v>
      </c>
      <c r="N20" s="101">
        <f t="shared" si="6"/>
        <v>0</v>
      </c>
      <c r="O20" s="59"/>
      <c r="P20" s="38"/>
    </row>
    <row r="21" spans="1:16" ht="13.5" customHeight="1" x14ac:dyDescent="0.15">
      <c r="A21" s="351"/>
      <c r="B21" s="350"/>
      <c r="C21" s="102" t="s">
        <v>25</v>
      </c>
      <c r="D21" s="102">
        <f t="shared" ref="D21:M21" si="7">SUM(D19:D20)</f>
        <v>0</v>
      </c>
      <c r="E21" s="102">
        <f t="shared" si="7"/>
        <v>0</v>
      </c>
      <c r="F21" s="102">
        <f t="shared" si="7"/>
        <v>0</v>
      </c>
      <c r="G21" s="102">
        <f t="shared" si="7"/>
        <v>0</v>
      </c>
      <c r="H21" s="102">
        <f t="shared" si="7"/>
        <v>0</v>
      </c>
      <c r="I21" s="102">
        <f t="shared" si="7"/>
        <v>0</v>
      </c>
      <c r="J21" s="102">
        <f t="shared" si="7"/>
        <v>0</v>
      </c>
      <c r="K21" s="102">
        <f t="shared" si="7"/>
        <v>0</v>
      </c>
      <c r="L21" s="102">
        <f t="shared" si="7"/>
        <v>0</v>
      </c>
      <c r="M21" s="102">
        <f t="shared" si="7"/>
        <v>0</v>
      </c>
      <c r="N21" s="103">
        <f t="shared" si="6"/>
        <v>0</v>
      </c>
      <c r="O21" s="59"/>
      <c r="P21" s="38"/>
    </row>
    <row r="22" spans="1:16" ht="13.5" customHeight="1" x14ac:dyDescent="0.15">
      <c r="A22" s="351" t="s">
        <v>303</v>
      </c>
      <c r="B22" s="350" t="s">
        <v>299</v>
      </c>
      <c r="C22" s="98" t="s">
        <v>21</v>
      </c>
      <c r="D22" s="155">
        <v>0</v>
      </c>
      <c r="E22" s="155">
        <v>0</v>
      </c>
      <c r="F22" s="155">
        <v>0</v>
      </c>
      <c r="G22" s="155">
        <v>0</v>
      </c>
      <c r="H22" s="155">
        <v>0</v>
      </c>
      <c r="I22" s="155">
        <v>0</v>
      </c>
      <c r="J22" s="106">
        <v>0</v>
      </c>
      <c r="K22" s="106">
        <v>0</v>
      </c>
      <c r="L22" s="155">
        <v>0</v>
      </c>
      <c r="M22" s="155">
        <v>0</v>
      </c>
      <c r="N22" s="99">
        <f t="shared" si="6"/>
        <v>0</v>
      </c>
      <c r="O22" s="37">
        <f>IF(OR(D22="",E22="",F22="",G22="",H22="",I22="",J22="",K22="",L22="",M22="",D23="",E23="",F23="",G23="",H23="",I23="",J23="",K23="",L23="",M23=""),1,0)</f>
        <v>0</v>
      </c>
      <c r="P22" s="38"/>
    </row>
    <row r="23" spans="1:16" ht="13.5" customHeight="1" x14ac:dyDescent="0.15">
      <c r="A23" s="351"/>
      <c r="B23" s="350"/>
      <c r="C23" s="100" t="s">
        <v>24</v>
      </c>
      <c r="D23" s="156">
        <v>0</v>
      </c>
      <c r="E23" s="156">
        <v>0</v>
      </c>
      <c r="F23" s="156">
        <v>0</v>
      </c>
      <c r="G23" s="156">
        <v>0</v>
      </c>
      <c r="H23" s="156">
        <v>0</v>
      </c>
      <c r="I23" s="156">
        <v>0</v>
      </c>
      <c r="J23" s="107">
        <v>0</v>
      </c>
      <c r="K23" s="107">
        <v>0</v>
      </c>
      <c r="L23" s="156">
        <v>0</v>
      </c>
      <c r="M23" s="156">
        <v>0</v>
      </c>
      <c r="N23" s="101">
        <f t="shared" si="6"/>
        <v>0</v>
      </c>
      <c r="O23" s="59"/>
      <c r="P23" s="38"/>
    </row>
    <row r="24" spans="1:16" ht="13.5" customHeight="1" x14ac:dyDescent="0.15">
      <c r="A24" s="351"/>
      <c r="B24" s="350"/>
      <c r="C24" s="102" t="s">
        <v>25</v>
      </c>
      <c r="D24" s="102">
        <f t="shared" ref="D24:M24" si="8">SUM(D23,D22)</f>
        <v>0</v>
      </c>
      <c r="E24" s="102">
        <f t="shared" si="8"/>
        <v>0</v>
      </c>
      <c r="F24" s="102">
        <f t="shared" si="8"/>
        <v>0</v>
      </c>
      <c r="G24" s="102">
        <f t="shared" si="8"/>
        <v>0</v>
      </c>
      <c r="H24" s="102">
        <f t="shared" si="8"/>
        <v>0</v>
      </c>
      <c r="I24" s="102">
        <f t="shared" si="8"/>
        <v>0</v>
      </c>
      <c r="J24" s="102">
        <f t="shared" si="8"/>
        <v>0</v>
      </c>
      <c r="K24" s="102">
        <f t="shared" si="8"/>
        <v>0</v>
      </c>
      <c r="L24" s="102">
        <f t="shared" si="8"/>
        <v>0</v>
      </c>
      <c r="M24" s="102">
        <f t="shared" si="8"/>
        <v>0</v>
      </c>
      <c r="N24" s="103">
        <f t="shared" si="6"/>
        <v>0</v>
      </c>
      <c r="O24" s="59"/>
      <c r="P24" s="38"/>
    </row>
    <row r="25" spans="1:16" ht="13.5" customHeight="1" x14ac:dyDescent="0.15">
      <c r="A25" s="351" t="s">
        <v>305</v>
      </c>
      <c r="B25" s="350" t="s">
        <v>310</v>
      </c>
      <c r="C25" s="98" t="s">
        <v>21</v>
      </c>
      <c r="D25" s="155">
        <v>0</v>
      </c>
      <c r="E25" s="155">
        <v>0</v>
      </c>
      <c r="F25" s="155">
        <v>0</v>
      </c>
      <c r="G25" s="155">
        <v>0</v>
      </c>
      <c r="H25" s="155">
        <v>0</v>
      </c>
      <c r="I25" s="155">
        <v>0</v>
      </c>
      <c r="J25" s="106">
        <v>0</v>
      </c>
      <c r="K25" s="106">
        <v>0</v>
      </c>
      <c r="L25" s="155">
        <v>0</v>
      </c>
      <c r="M25" s="155">
        <v>0</v>
      </c>
      <c r="N25" s="99">
        <f t="shared" si="6"/>
        <v>0</v>
      </c>
      <c r="O25" s="37">
        <f>IF(OR(D25="",E25="",F25="",G25="",H25="",I25="",J25="",K25="",L25="",M25="",D26="",E26="",F26="",G26="",H26="",I26="",J26="",K26="",L26="",M26=""),1,0)</f>
        <v>0</v>
      </c>
      <c r="P25" s="38"/>
    </row>
    <row r="26" spans="1:16" ht="13.5" customHeight="1" x14ac:dyDescent="0.15">
      <c r="A26" s="351"/>
      <c r="B26" s="350"/>
      <c r="C26" s="100" t="s">
        <v>24</v>
      </c>
      <c r="D26" s="156">
        <v>0</v>
      </c>
      <c r="E26" s="156">
        <v>0</v>
      </c>
      <c r="F26" s="156">
        <v>0</v>
      </c>
      <c r="G26" s="156">
        <v>0</v>
      </c>
      <c r="H26" s="156">
        <v>0</v>
      </c>
      <c r="I26" s="156">
        <v>0</v>
      </c>
      <c r="J26" s="107">
        <v>0</v>
      </c>
      <c r="K26" s="107">
        <v>0</v>
      </c>
      <c r="L26" s="156">
        <v>0</v>
      </c>
      <c r="M26" s="156">
        <v>0</v>
      </c>
      <c r="N26" s="101">
        <f t="shared" si="6"/>
        <v>0</v>
      </c>
      <c r="O26" s="59"/>
      <c r="P26" s="38"/>
    </row>
    <row r="27" spans="1:16" ht="13.5" customHeight="1" x14ac:dyDescent="0.15">
      <c r="A27" s="351"/>
      <c r="B27" s="350"/>
      <c r="C27" s="102" t="s">
        <v>25</v>
      </c>
      <c r="D27" s="102">
        <f t="shared" ref="D27:M27" si="9">SUM(D26,D25)</f>
        <v>0</v>
      </c>
      <c r="E27" s="102">
        <f t="shared" si="9"/>
        <v>0</v>
      </c>
      <c r="F27" s="102">
        <f t="shared" si="9"/>
        <v>0</v>
      </c>
      <c r="G27" s="102">
        <f t="shared" si="9"/>
        <v>0</v>
      </c>
      <c r="H27" s="102">
        <f t="shared" si="9"/>
        <v>0</v>
      </c>
      <c r="I27" s="102">
        <f t="shared" si="9"/>
        <v>0</v>
      </c>
      <c r="J27" s="102">
        <f t="shared" si="9"/>
        <v>0</v>
      </c>
      <c r="K27" s="102">
        <f t="shared" si="9"/>
        <v>0</v>
      </c>
      <c r="L27" s="102">
        <f t="shared" si="9"/>
        <v>0</v>
      </c>
      <c r="M27" s="102">
        <f t="shared" si="9"/>
        <v>0</v>
      </c>
      <c r="N27" s="103">
        <f t="shared" si="6"/>
        <v>0</v>
      </c>
      <c r="O27" s="59"/>
      <c r="P27" s="38"/>
    </row>
    <row r="28" spans="1:16" ht="13.5" customHeight="1" x14ac:dyDescent="0.15">
      <c r="A28" s="351" t="s">
        <v>307</v>
      </c>
      <c r="B28" s="350" t="s">
        <v>295</v>
      </c>
      <c r="C28" s="98" t="s">
        <v>21</v>
      </c>
      <c r="D28" s="155">
        <v>0</v>
      </c>
      <c r="E28" s="155">
        <v>0</v>
      </c>
      <c r="F28" s="155">
        <v>0</v>
      </c>
      <c r="G28" s="155">
        <v>0</v>
      </c>
      <c r="H28" s="155">
        <v>0</v>
      </c>
      <c r="I28" s="155">
        <v>0</v>
      </c>
      <c r="J28" s="106">
        <v>0</v>
      </c>
      <c r="K28" s="106">
        <v>0</v>
      </c>
      <c r="L28" s="155">
        <v>0</v>
      </c>
      <c r="M28" s="155">
        <v>0</v>
      </c>
      <c r="N28" s="99">
        <f t="shared" si="6"/>
        <v>0</v>
      </c>
      <c r="O28" s="37">
        <f>IF(OR(D28="",E28="",F28="",G28="",H28="",I28="",J28="",K28="",L28="",M28="",D29="",E29="",F29="",G29="",H29="",I29="",J29="",K29="",L29="",M29=""),1,0)</f>
        <v>0</v>
      </c>
      <c r="P28" s="38"/>
    </row>
    <row r="29" spans="1:16" ht="13.5" customHeight="1" x14ac:dyDescent="0.15">
      <c r="A29" s="351"/>
      <c r="B29" s="350"/>
      <c r="C29" s="100" t="s">
        <v>24</v>
      </c>
      <c r="D29" s="156">
        <v>0</v>
      </c>
      <c r="E29" s="156">
        <v>0</v>
      </c>
      <c r="F29" s="156">
        <v>0</v>
      </c>
      <c r="G29" s="156">
        <v>0</v>
      </c>
      <c r="H29" s="156">
        <v>0</v>
      </c>
      <c r="I29" s="156">
        <v>0</v>
      </c>
      <c r="J29" s="107">
        <v>0</v>
      </c>
      <c r="K29" s="107">
        <v>0</v>
      </c>
      <c r="L29" s="156">
        <v>0</v>
      </c>
      <c r="M29" s="156">
        <v>0</v>
      </c>
      <c r="N29" s="101">
        <f t="shared" si="6"/>
        <v>0</v>
      </c>
      <c r="O29" s="59"/>
      <c r="P29" s="38"/>
    </row>
    <row r="30" spans="1:16" ht="13.5" customHeight="1" x14ac:dyDescent="0.15">
      <c r="A30" s="351"/>
      <c r="B30" s="350"/>
      <c r="C30" s="102" t="s">
        <v>25</v>
      </c>
      <c r="D30" s="102">
        <f t="shared" ref="D30:M30" si="10">SUM(D29,D28)</f>
        <v>0</v>
      </c>
      <c r="E30" s="102">
        <f t="shared" si="10"/>
        <v>0</v>
      </c>
      <c r="F30" s="102">
        <f t="shared" si="10"/>
        <v>0</v>
      </c>
      <c r="G30" s="102">
        <f t="shared" si="10"/>
        <v>0</v>
      </c>
      <c r="H30" s="102">
        <f t="shared" si="10"/>
        <v>0</v>
      </c>
      <c r="I30" s="102">
        <f t="shared" si="10"/>
        <v>0</v>
      </c>
      <c r="J30" s="102">
        <f t="shared" si="10"/>
        <v>0</v>
      </c>
      <c r="K30" s="102">
        <f t="shared" si="10"/>
        <v>0</v>
      </c>
      <c r="L30" s="102">
        <f t="shared" si="10"/>
        <v>0</v>
      </c>
      <c r="M30" s="102">
        <f t="shared" si="10"/>
        <v>0</v>
      </c>
      <c r="N30" s="103">
        <f t="shared" si="6"/>
        <v>0</v>
      </c>
      <c r="O30" s="59"/>
      <c r="P30" s="38"/>
    </row>
    <row r="31" spans="1:16" ht="13.5" customHeight="1" x14ac:dyDescent="0.15">
      <c r="A31" s="351" t="s">
        <v>309</v>
      </c>
      <c r="B31" s="350" t="s">
        <v>301</v>
      </c>
      <c r="C31" s="98" t="s">
        <v>21</v>
      </c>
      <c r="D31" s="155">
        <v>0</v>
      </c>
      <c r="E31" s="155">
        <v>0</v>
      </c>
      <c r="F31" s="155">
        <v>0</v>
      </c>
      <c r="G31" s="155">
        <v>0</v>
      </c>
      <c r="H31" s="155">
        <v>0</v>
      </c>
      <c r="I31" s="155">
        <v>0</v>
      </c>
      <c r="J31" s="106">
        <v>0</v>
      </c>
      <c r="K31" s="106">
        <v>0</v>
      </c>
      <c r="L31" s="155">
        <v>0</v>
      </c>
      <c r="M31" s="155">
        <v>0</v>
      </c>
      <c r="N31" s="99">
        <f>SUM(D31:M31)</f>
        <v>0</v>
      </c>
      <c r="O31" s="37">
        <f>IF(OR(D31="",E31="",F31="",G31="",H31="",I31="",J31="",K31="",L31="",M31="",D32="",E32="",F32="",G32="",H32="",I32="",J32="",K32="",L32="",M32=""),1,0)</f>
        <v>0</v>
      </c>
      <c r="P31" s="38"/>
    </row>
    <row r="32" spans="1:16" ht="13.5" customHeight="1" x14ac:dyDescent="0.15">
      <c r="A32" s="351"/>
      <c r="B32" s="350"/>
      <c r="C32" s="100" t="s">
        <v>24</v>
      </c>
      <c r="D32" s="156">
        <v>0</v>
      </c>
      <c r="E32" s="156">
        <v>0</v>
      </c>
      <c r="F32" s="156">
        <v>0</v>
      </c>
      <c r="G32" s="156">
        <v>0</v>
      </c>
      <c r="H32" s="156">
        <v>0</v>
      </c>
      <c r="I32" s="156">
        <v>0</v>
      </c>
      <c r="J32" s="107">
        <v>0</v>
      </c>
      <c r="K32" s="107">
        <v>0</v>
      </c>
      <c r="L32" s="156">
        <v>0</v>
      </c>
      <c r="M32" s="156">
        <v>0</v>
      </c>
      <c r="N32" s="101">
        <f>SUM(D32:M32)</f>
        <v>0</v>
      </c>
      <c r="O32" s="59"/>
      <c r="P32" s="38"/>
    </row>
    <row r="33" spans="1:28" ht="13.5" customHeight="1" x14ac:dyDescent="0.15">
      <c r="A33" s="351"/>
      <c r="B33" s="350"/>
      <c r="C33" s="102" t="s">
        <v>25</v>
      </c>
      <c r="D33" s="102">
        <f t="shared" ref="D33:M33" si="11">SUM(D32,D31)</f>
        <v>0</v>
      </c>
      <c r="E33" s="102">
        <f t="shared" si="11"/>
        <v>0</v>
      </c>
      <c r="F33" s="102">
        <f t="shared" si="11"/>
        <v>0</v>
      </c>
      <c r="G33" s="102">
        <f t="shared" si="11"/>
        <v>0</v>
      </c>
      <c r="H33" s="102">
        <f t="shared" si="11"/>
        <v>0</v>
      </c>
      <c r="I33" s="102">
        <f t="shared" si="11"/>
        <v>0</v>
      </c>
      <c r="J33" s="102">
        <f t="shared" si="11"/>
        <v>0</v>
      </c>
      <c r="K33" s="102">
        <f t="shared" si="11"/>
        <v>0</v>
      </c>
      <c r="L33" s="102">
        <f t="shared" si="11"/>
        <v>0</v>
      </c>
      <c r="M33" s="102">
        <f t="shared" si="11"/>
        <v>0</v>
      </c>
      <c r="N33" s="103">
        <f>SUM(D33:M33)</f>
        <v>0</v>
      </c>
      <c r="O33" s="59"/>
      <c r="P33" s="38"/>
    </row>
    <row r="34" spans="1:28" ht="13.5" customHeight="1" x14ac:dyDescent="0.15">
      <c r="A34" s="351" t="s">
        <v>311</v>
      </c>
      <c r="B34" s="350" t="s">
        <v>461</v>
      </c>
      <c r="C34" s="98" t="s">
        <v>21</v>
      </c>
      <c r="D34" s="155">
        <v>0</v>
      </c>
      <c r="E34" s="155">
        <v>0</v>
      </c>
      <c r="F34" s="155">
        <v>0</v>
      </c>
      <c r="G34" s="155">
        <v>0</v>
      </c>
      <c r="H34" s="155">
        <v>0</v>
      </c>
      <c r="I34" s="155">
        <v>0</v>
      </c>
      <c r="J34" s="106">
        <v>0</v>
      </c>
      <c r="K34" s="106">
        <v>0</v>
      </c>
      <c r="L34" s="155">
        <v>0</v>
      </c>
      <c r="M34" s="155">
        <v>0</v>
      </c>
      <c r="N34" s="99">
        <f t="shared" si="6"/>
        <v>0</v>
      </c>
      <c r="O34" s="37">
        <f>IF(OR(D34="",E34="",F34="",G34="",H34="",I34="",J34="",K34="",L34="",M34="",D35="",E35="",F35="",G35="",H35="",I35="",J35="",K35="",L35="",M35=""),1,0)</f>
        <v>0</v>
      </c>
      <c r="P34" s="38"/>
    </row>
    <row r="35" spans="1:28" ht="13.5" customHeight="1" x14ac:dyDescent="0.15">
      <c r="A35" s="351"/>
      <c r="B35" s="350"/>
      <c r="C35" s="100" t="s">
        <v>24</v>
      </c>
      <c r="D35" s="156">
        <v>0</v>
      </c>
      <c r="E35" s="156">
        <v>0</v>
      </c>
      <c r="F35" s="156">
        <v>0</v>
      </c>
      <c r="G35" s="156">
        <v>0</v>
      </c>
      <c r="H35" s="156">
        <v>0</v>
      </c>
      <c r="I35" s="156">
        <v>0</v>
      </c>
      <c r="J35" s="107">
        <v>0</v>
      </c>
      <c r="K35" s="107">
        <v>0</v>
      </c>
      <c r="L35" s="156">
        <v>0</v>
      </c>
      <c r="M35" s="156">
        <v>0</v>
      </c>
      <c r="N35" s="101">
        <f t="shared" si="6"/>
        <v>0</v>
      </c>
      <c r="O35" s="60"/>
    </row>
    <row r="36" spans="1:28" ht="13.5" customHeight="1" thickBot="1" x14ac:dyDescent="0.2">
      <c r="A36" s="354"/>
      <c r="B36" s="355"/>
      <c r="C36" s="104" t="s">
        <v>25</v>
      </c>
      <c r="D36" s="104">
        <f t="shared" ref="D36:M36" si="12">SUM(D35,D34)</f>
        <v>0</v>
      </c>
      <c r="E36" s="104">
        <f t="shared" si="12"/>
        <v>0</v>
      </c>
      <c r="F36" s="104">
        <f t="shared" si="12"/>
        <v>0</v>
      </c>
      <c r="G36" s="104">
        <f t="shared" si="12"/>
        <v>0</v>
      </c>
      <c r="H36" s="104">
        <f t="shared" si="12"/>
        <v>0</v>
      </c>
      <c r="I36" s="104">
        <f t="shared" si="12"/>
        <v>0</v>
      </c>
      <c r="J36" s="104">
        <f t="shared" si="12"/>
        <v>0</v>
      </c>
      <c r="K36" s="104">
        <f t="shared" si="12"/>
        <v>0</v>
      </c>
      <c r="L36" s="104">
        <f t="shared" si="12"/>
        <v>0</v>
      </c>
      <c r="M36" s="104">
        <f t="shared" si="12"/>
        <v>0</v>
      </c>
      <c r="N36" s="105">
        <f t="shared" si="6"/>
        <v>0</v>
      </c>
      <c r="O36" s="60"/>
    </row>
    <row r="37" spans="1:28" ht="13.5" customHeight="1" x14ac:dyDescent="0.15">
      <c r="D37" s="63">
        <f>SUM(D4,D7,D10,D13,D16,D19,D22,D25,D28,D31,D34)</f>
        <v>3</v>
      </c>
      <c r="E37" s="63">
        <f t="shared" ref="E37:M37" si="13">SUM(E4,E7,E10,E13,E16,E19,E22,E25,E28,E31,E34)</f>
        <v>2</v>
      </c>
      <c r="F37" s="63">
        <f t="shared" si="13"/>
        <v>2</v>
      </c>
      <c r="G37" s="63">
        <f t="shared" si="13"/>
        <v>10</v>
      </c>
      <c r="H37" s="63">
        <f t="shared" si="13"/>
        <v>0</v>
      </c>
      <c r="I37" s="63">
        <f t="shared" si="13"/>
        <v>1</v>
      </c>
      <c r="J37" s="63">
        <f t="shared" si="13"/>
        <v>0</v>
      </c>
      <c r="K37" s="63">
        <f t="shared" si="13"/>
        <v>0</v>
      </c>
      <c r="L37" s="63">
        <f t="shared" si="13"/>
        <v>39</v>
      </c>
      <c r="M37" s="63">
        <f t="shared" si="13"/>
        <v>0</v>
      </c>
    </row>
    <row r="38" spans="1:28" x14ac:dyDescent="0.15">
      <c r="D38" s="63">
        <f>SUM(D5,D8,D11,D14,D17,D20,D23,D26,D29,D32,D35)</f>
        <v>2</v>
      </c>
      <c r="E38" s="63">
        <f t="shared" ref="E38:M38" si="14">SUM(E5,E8,E11,E14,E17,E20,E23,E26,E29,E32,E35)</f>
        <v>2</v>
      </c>
      <c r="F38" s="63">
        <f t="shared" si="14"/>
        <v>15</v>
      </c>
      <c r="G38" s="63">
        <f t="shared" si="14"/>
        <v>34</v>
      </c>
      <c r="H38" s="63">
        <f t="shared" si="14"/>
        <v>0</v>
      </c>
      <c r="I38" s="63">
        <f t="shared" si="14"/>
        <v>0</v>
      </c>
      <c r="J38" s="63">
        <f t="shared" si="14"/>
        <v>0</v>
      </c>
      <c r="K38" s="63">
        <f t="shared" si="14"/>
        <v>0</v>
      </c>
      <c r="L38" s="63">
        <f t="shared" si="14"/>
        <v>99</v>
      </c>
      <c r="M38" s="63">
        <f t="shared" si="14"/>
        <v>0</v>
      </c>
    </row>
    <row r="39" spans="1:28" x14ac:dyDescent="0.15">
      <c r="D39" s="63" t="str">
        <f>IF(D37&lt;&gt;'Recursos Humanos'!D4,"ERROH",IF(D38&lt;&gt;'Recursos Humanos'!D5,"ERROM","OK"))</f>
        <v>OK</v>
      </c>
      <c r="E39" s="63" t="str">
        <f>IF(E37&lt;&gt;'Recursos Humanos'!E4,"ERROH",IF(E38&lt;&gt;'Recursos Humanos'!E5,"ERROM","OK"))</f>
        <v>OK</v>
      </c>
      <c r="F39" s="63" t="str">
        <f>IF(F37&lt;&gt;'Recursos Humanos'!F4,"ERROH",IF(F38&lt;&gt;'Recursos Humanos'!F5,"ERROM","OK"))</f>
        <v>OK</v>
      </c>
      <c r="G39" s="63" t="str">
        <f>IF(G37&lt;&gt;'Recursos Humanos'!G4,"ERROH",IF(G38&lt;&gt;'Recursos Humanos'!G5,"ERROM","OK"))</f>
        <v>OK</v>
      </c>
      <c r="H39" s="63" t="str">
        <f>IF(H37&lt;&gt;'Recursos Humanos'!H4,"ERROH",IF(H38&lt;&gt;'Recursos Humanos'!H5,"ERROM","OK"))</f>
        <v>OK</v>
      </c>
      <c r="I39" s="63" t="str">
        <f>IF(I37&lt;&gt;'Recursos Humanos'!I4,"ERROH",IF(I38&lt;&gt;'Recursos Humanos'!I5,"ERROM","OK"))</f>
        <v>OK</v>
      </c>
      <c r="J39" s="63" t="str">
        <f>IF(J37&lt;&gt;'Recursos Humanos'!J4,"ERROH",IF(J38&lt;&gt;'Recursos Humanos'!J5,"ERROM","OK"))</f>
        <v>OK</v>
      </c>
      <c r="K39" s="63" t="str">
        <f>IF(K37&lt;&gt;'Recursos Humanos'!K4,"ERROH",IF(K38&lt;&gt;'Recursos Humanos'!K5,"ERROM","OK"))</f>
        <v>OK</v>
      </c>
      <c r="L39" s="63" t="str">
        <f>IF(L37&lt;&gt;'Recursos Humanos'!L4,"ERROH",IF(L38&lt;&gt;'Recursos Humanos'!L5,"ERROM","OK"))</f>
        <v>OK</v>
      </c>
      <c r="M39" s="63" t="str">
        <f>IF(M37&lt;&gt;'Recursos Humanos'!M4,"ERROH",IF(M38&lt;&gt;'Recursos Humanos'!M5,"ERROM","OK"))</f>
        <v>OK</v>
      </c>
    </row>
    <row r="40" spans="1:28" s="45" customFormat="1" ht="13.5" customHeight="1" x14ac:dyDescent="0.15">
      <c r="A40" s="42" t="s">
        <v>407</v>
      </c>
      <c r="B40" s="43"/>
      <c r="C40" s="44"/>
      <c r="G40" s="46"/>
      <c r="H40" s="46"/>
      <c r="I40" s="46"/>
      <c r="J40" s="46"/>
      <c r="K40" s="46"/>
      <c r="N40" s="47"/>
      <c r="P40" s="48"/>
      <c r="Q40" s="48"/>
      <c r="R40" s="48"/>
      <c r="S40" s="48"/>
      <c r="T40" s="48"/>
      <c r="U40" s="48"/>
      <c r="V40" s="48"/>
      <c r="W40" s="48"/>
      <c r="X40" s="48"/>
      <c r="Y40" s="48"/>
      <c r="Z40" s="49"/>
      <c r="AA40" s="49"/>
      <c r="AB40" s="49"/>
    </row>
    <row r="41" spans="1:28" s="45" customFormat="1" ht="19.5" customHeight="1" x14ac:dyDescent="0.15">
      <c r="A41" s="259" t="s">
        <v>7</v>
      </c>
      <c r="B41" s="259"/>
      <c r="C41" s="259"/>
      <c r="D41" s="259"/>
      <c r="E41" s="259"/>
      <c r="F41" s="259"/>
      <c r="G41" s="259"/>
      <c r="H41" s="259"/>
      <c r="I41" s="259"/>
      <c r="J41" s="259"/>
      <c r="K41" s="259"/>
      <c r="L41" s="259"/>
      <c r="M41" s="259"/>
      <c r="N41" s="259"/>
      <c r="O41" s="51"/>
      <c r="P41" s="51"/>
      <c r="Q41" s="52"/>
      <c r="R41" s="48"/>
      <c r="S41" s="48"/>
      <c r="T41" s="48"/>
      <c r="U41" s="48"/>
      <c r="V41" s="48"/>
      <c r="W41" s="48"/>
      <c r="X41" s="48"/>
      <c r="Y41" s="48"/>
      <c r="Z41" s="49"/>
      <c r="AA41" s="49"/>
      <c r="AB41" s="49"/>
    </row>
    <row r="42" spans="1:28" ht="13.5" customHeight="1" x14ac:dyDescent="0.15">
      <c r="O42" s="53"/>
      <c r="P42" s="53"/>
      <c r="Q42" s="53"/>
    </row>
    <row r="43" spans="1:28" ht="13.5" customHeight="1" thickBot="1" x14ac:dyDescent="0.2">
      <c r="A43" s="42" t="s">
        <v>468</v>
      </c>
      <c r="B43" s="43"/>
      <c r="C43" s="44"/>
      <c r="D43" s="45"/>
      <c r="E43" s="45"/>
      <c r="F43" s="45"/>
      <c r="G43" s="45"/>
      <c r="H43" s="45"/>
      <c r="I43" s="45"/>
      <c r="J43" s="45"/>
      <c r="K43" s="45"/>
      <c r="L43" s="45"/>
      <c r="M43" s="45"/>
      <c r="N43" s="47"/>
      <c r="O43" s="53"/>
      <c r="P43" s="53"/>
      <c r="Q43" s="53"/>
    </row>
    <row r="44" spans="1:28" ht="61.5" customHeight="1" thickBot="1" x14ac:dyDescent="0.2">
      <c r="A44" s="271"/>
      <c r="B44" s="272"/>
      <c r="C44" s="272"/>
      <c r="D44" s="272"/>
      <c r="E44" s="272"/>
      <c r="F44" s="272"/>
      <c r="G44" s="272"/>
      <c r="H44" s="272"/>
      <c r="I44" s="272"/>
      <c r="J44" s="272"/>
      <c r="K44" s="272"/>
      <c r="L44" s="272"/>
      <c r="M44" s="272"/>
      <c r="N44" s="273"/>
      <c r="O44" s="53"/>
      <c r="P44" s="53"/>
      <c r="Q44" s="53"/>
    </row>
  </sheetData>
  <sheetProtection password="CA77" sheet="1" objects="1" scenarios="1" formatCells="0"/>
  <mergeCells count="25">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 ref="B25:B27"/>
    <mergeCell ref="A4:A6"/>
    <mergeCell ref="B3:C3"/>
    <mergeCell ref="B19:B21"/>
    <mergeCell ref="B4:B6"/>
    <mergeCell ref="B7:B9"/>
    <mergeCell ref="B10:B12"/>
    <mergeCell ref="B13:B15"/>
    <mergeCell ref="A19:A21"/>
  </mergeCells>
  <phoneticPr fontId="0" type="noConversion"/>
  <hyperlinks>
    <hyperlink ref="A2" location="Validação!A1" display="Ver validação" xr:uid="{00000000-0004-0000-1B00-000000000000}"/>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4">
    <tabColor theme="3" tint="-0.499984740745262"/>
    <pageSetUpPr autoPageBreaks="0"/>
  </sheetPr>
  <dimension ref="A1:AB21"/>
  <sheetViews>
    <sheetView showGridLines="0" showRowColHeaders="0" zoomScaleNormal="100" workbookViewId="0">
      <selection activeCell="H13" sqref="H13"/>
    </sheetView>
  </sheetViews>
  <sheetFormatPr defaultColWidth="9.140625" defaultRowHeight="9" x14ac:dyDescent="0.15"/>
  <cols>
    <col min="1" max="1" width="8.5703125" style="13" customWidth="1"/>
    <col min="2" max="2" width="38.28515625" style="13" customWidth="1"/>
    <col min="3" max="4" width="17.140625" style="13" customWidth="1"/>
    <col min="5" max="5" width="10" style="13" customWidth="1"/>
    <col min="6" max="7" width="8.140625" style="13" customWidth="1"/>
    <col min="8"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2"/>
      <c r="E2" s="192"/>
      <c r="F2" s="197"/>
      <c r="G2" s="12"/>
      <c r="H2" s="12"/>
      <c r="I2" s="12"/>
      <c r="J2" s="12"/>
      <c r="K2" s="12"/>
      <c r="M2" s="12"/>
      <c r="P2" s="194"/>
      <c r="Q2" s="195"/>
    </row>
    <row r="3" spans="1:17" ht="21.75" customHeight="1" x14ac:dyDescent="0.15">
      <c r="A3" s="278" t="s">
        <v>462</v>
      </c>
      <c r="B3" s="357" t="s">
        <v>463</v>
      </c>
      <c r="C3" s="269" t="s">
        <v>464</v>
      </c>
      <c r="D3" s="341"/>
      <c r="E3" s="342"/>
    </row>
    <row r="4" spans="1:17" ht="21.75" customHeight="1" x14ac:dyDescent="0.15">
      <c r="A4" s="356"/>
      <c r="B4" s="358"/>
      <c r="C4" s="31" t="s">
        <v>552</v>
      </c>
      <c r="D4" s="31" t="s">
        <v>283</v>
      </c>
      <c r="E4" s="32" t="s">
        <v>55</v>
      </c>
    </row>
    <row r="5" spans="1:17" ht="22.5" customHeight="1" x14ac:dyDescent="0.15">
      <c r="A5" s="33" t="s">
        <v>284</v>
      </c>
      <c r="B5" s="34" t="s">
        <v>19</v>
      </c>
      <c r="C5" s="1">
        <v>0</v>
      </c>
      <c r="D5" s="35">
        <f>'Recursos Humanos'!D6-'Recursos Humanos'!D18</f>
        <v>5</v>
      </c>
      <c r="E5" s="36" t="e">
        <f>IF(AND(C5=0,D5=0),0,IF(AND(C5&lt;&gt;"",D5&lt;&gt;""),D5/C5,0))</f>
        <v>#DIV/0!</v>
      </c>
      <c r="F5" s="37">
        <f>IF(OR(C5="",D5=""),1,0)</f>
        <v>0</v>
      </c>
      <c r="G5" s="37">
        <f>SUM(F5,F6,F7,F8,F9,F10,F11,F12,F13,F14)</f>
        <v>0</v>
      </c>
      <c r="H5" s="37"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37" t="str">
        <f>IF(D13&lt;'Recursos Humanos'!L9+'Recursos Humanos'!L12,"ERRO",IF(D14&lt;'Recursos Humanos'!M9+'Recursos Humanos'!M12,"ERRO","OK"))</f>
        <v>OK</v>
      </c>
    </row>
    <row r="6" spans="1:17" ht="22.5" customHeight="1" x14ac:dyDescent="0.15">
      <c r="A6" s="33" t="s">
        <v>285</v>
      </c>
      <c r="B6" s="34" t="s">
        <v>403</v>
      </c>
      <c r="C6" s="1">
        <v>3</v>
      </c>
      <c r="D6" s="35">
        <f>'Recursos Humanos'!E6-'Recursos Humanos'!E18</f>
        <v>3</v>
      </c>
      <c r="E6" s="36">
        <f t="shared" ref="E6:E14" si="0">IF(AND(C6=0,D6=0),0,IF(AND(C6&lt;&gt;"",D6&lt;&gt;""),D6/C6,0))</f>
        <v>1</v>
      </c>
      <c r="F6" s="37">
        <f t="shared" ref="F6:F14" si="1">IF(OR(C6="",D6=""),1,0)</f>
        <v>0</v>
      </c>
      <c r="G6" s="37"/>
      <c r="H6" s="37" t="str">
        <f>IF(OR(C5&lt;D5,C6&lt;D6,C7&lt;D7,C8&lt;D8,C9&lt;D9,C10&lt;D10,C13&lt;D13,C14&lt;D14),"ERRO","OK")</f>
        <v>ERRO</v>
      </c>
    </row>
    <row r="7" spans="1:17" ht="22.5" customHeight="1" x14ac:dyDescent="0.15">
      <c r="A7" s="33" t="s">
        <v>286</v>
      </c>
      <c r="B7" s="34" t="s">
        <v>404</v>
      </c>
      <c r="C7" s="1">
        <v>19</v>
      </c>
      <c r="D7" s="35">
        <f>'Recursos Humanos'!F6-'Recursos Humanos'!F18</f>
        <v>17</v>
      </c>
      <c r="E7" s="36">
        <f t="shared" si="0"/>
        <v>0.89473684210526316</v>
      </c>
      <c r="F7" s="37">
        <f t="shared" si="1"/>
        <v>0</v>
      </c>
      <c r="G7" s="38"/>
      <c r="H7" s="38"/>
    </row>
    <row r="8" spans="1:17" ht="22.5" customHeight="1" x14ac:dyDescent="0.15">
      <c r="A8" s="33" t="s">
        <v>287</v>
      </c>
      <c r="B8" s="34" t="s">
        <v>405</v>
      </c>
      <c r="C8" s="1">
        <v>42</v>
      </c>
      <c r="D8" s="35">
        <f>'Recursos Humanos'!G6-'Recursos Humanos'!G18</f>
        <v>41</v>
      </c>
      <c r="E8" s="36">
        <f t="shared" si="0"/>
        <v>0.97619047619047616</v>
      </c>
      <c r="F8" s="37">
        <f t="shared" si="1"/>
        <v>0</v>
      </c>
      <c r="G8" s="38"/>
      <c r="H8" s="38"/>
    </row>
    <row r="9" spans="1:17" ht="22.5" customHeight="1" x14ac:dyDescent="0.15">
      <c r="A9" s="33" t="s">
        <v>288</v>
      </c>
      <c r="B9" s="34" t="s">
        <v>406</v>
      </c>
      <c r="C9" s="1">
        <v>0</v>
      </c>
      <c r="D9" s="35">
        <f>'Recursos Humanos'!H6-'Recursos Humanos'!H18</f>
        <v>0</v>
      </c>
      <c r="E9" s="36">
        <f t="shared" si="0"/>
        <v>0</v>
      </c>
      <c r="F9" s="37">
        <f t="shared" si="1"/>
        <v>0</v>
      </c>
      <c r="G9" s="38"/>
      <c r="H9" s="38"/>
    </row>
    <row r="10" spans="1:17" ht="22.5" customHeight="1" x14ac:dyDescent="0.15">
      <c r="A10" s="33" t="s">
        <v>289</v>
      </c>
      <c r="B10" s="34" t="s">
        <v>351</v>
      </c>
      <c r="C10" s="1">
        <v>1</v>
      </c>
      <c r="D10" s="35">
        <f>'Recursos Humanos'!I6-'Recursos Humanos'!I18</f>
        <v>1</v>
      </c>
      <c r="E10" s="36">
        <f t="shared" si="0"/>
        <v>1</v>
      </c>
      <c r="F10" s="37">
        <f t="shared" si="1"/>
        <v>0</v>
      </c>
      <c r="G10" s="38"/>
      <c r="H10" s="38"/>
    </row>
    <row r="11" spans="1:17" ht="22.5" customHeight="1" x14ac:dyDescent="0.15">
      <c r="A11" s="33" t="s">
        <v>290</v>
      </c>
      <c r="B11" s="34" t="s">
        <v>413</v>
      </c>
      <c r="C11" s="1">
        <v>0</v>
      </c>
      <c r="D11" s="35">
        <f>'Recursos Humanos'!J6-'Recursos Humanos'!J18</f>
        <v>0</v>
      </c>
      <c r="E11" s="36">
        <f t="shared" si="0"/>
        <v>0</v>
      </c>
      <c r="F11" s="37">
        <f t="shared" si="1"/>
        <v>0</v>
      </c>
      <c r="G11" s="38"/>
      <c r="H11" s="38"/>
    </row>
    <row r="12" spans="1:17" ht="22.5" customHeight="1" x14ac:dyDescent="0.15">
      <c r="A12" s="33" t="s">
        <v>355</v>
      </c>
      <c r="B12" s="34" t="s">
        <v>414</v>
      </c>
      <c r="C12" s="1">
        <v>0</v>
      </c>
      <c r="D12" s="35">
        <f>'Recursos Humanos'!K6-'Recursos Humanos'!K18</f>
        <v>0</v>
      </c>
      <c r="E12" s="36">
        <f t="shared" si="0"/>
        <v>0</v>
      </c>
      <c r="F12" s="37">
        <f t="shared" si="1"/>
        <v>0</v>
      </c>
      <c r="G12" s="38"/>
      <c r="H12" s="38"/>
    </row>
    <row r="13" spans="1:17" ht="22.5" customHeight="1" x14ac:dyDescent="0.15">
      <c r="A13" s="33" t="s">
        <v>291</v>
      </c>
      <c r="B13" s="34" t="s">
        <v>412</v>
      </c>
      <c r="C13" s="1">
        <v>162</v>
      </c>
      <c r="D13" s="35">
        <f>'Recursos Humanos'!L6-'Recursos Humanos'!L18</f>
        <v>138</v>
      </c>
      <c r="E13" s="36">
        <f t="shared" si="0"/>
        <v>0.85185185185185186</v>
      </c>
      <c r="F13" s="37">
        <f t="shared" si="1"/>
        <v>0</v>
      </c>
      <c r="G13" s="38"/>
      <c r="H13" s="38"/>
    </row>
    <row r="14" spans="1:17" ht="22.5" customHeight="1" x14ac:dyDescent="0.15">
      <c r="A14" s="33" t="s">
        <v>356</v>
      </c>
      <c r="B14" s="34" t="s">
        <v>66</v>
      </c>
      <c r="C14" s="1">
        <v>0</v>
      </c>
      <c r="D14" s="35">
        <f>'Recursos Humanos'!M6-'Recursos Humanos'!M18</f>
        <v>0</v>
      </c>
      <c r="E14" s="36">
        <f t="shared" si="0"/>
        <v>0</v>
      </c>
      <c r="F14" s="37">
        <f t="shared" si="1"/>
        <v>0</v>
      </c>
      <c r="G14" s="38"/>
      <c r="H14" s="38"/>
    </row>
    <row r="15" spans="1:17" ht="22.5" customHeight="1" thickBot="1" x14ac:dyDescent="0.2">
      <c r="A15" s="39" t="s">
        <v>356</v>
      </c>
      <c r="B15" s="40" t="s">
        <v>20</v>
      </c>
      <c r="C15" s="7">
        <f>SUM(C5:C14)</f>
        <v>227</v>
      </c>
      <c r="D15" s="7">
        <f>SUM(D5:D14)</f>
        <v>205</v>
      </c>
      <c r="E15" s="41">
        <f>IF(AND(C15=0,D15=0),0,IF(AND(C15&lt;&gt;"",D15&lt;&gt;""),D15/C15,0))</f>
        <v>0.90308370044052866</v>
      </c>
      <c r="F15" s="38"/>
      <c r="G15" s="38"/>
      <c r="H15" s="38"/>
    </row>
    <row r="16" spans="1:17" x14ac:dyDescent="0.15">
      <c r="F16" s="38"/>
    </row>
    <row r="17" spans="1:28" s="45" customFormat="1" ht="13.5" customHeight="1" x14ac:dyDescent="0.15">
      <c r="A17" s="42" t="s">
        <v>550</v>
      </c>
      <c r="B17" s="43"/>
      <c r="C17" s="44"/>
      <c r="G17" s="46"/>
      <c r="H17" s="46"/>
      <c r="I17" s="46"/>
      <c r="J17" s="46"/>
      <c r="K17" s="46"/>
      <c r="N17" s="47"/>
      <c r="P17" s="48"/>
      <c r="Q17" s="48"/>
      <c r="R17" s="48"/>
      <c r="S17" s="48"/>
      <c r="T17" s="48"/>
      <c r="U17" s="48"/>
      <c r="V17" s="48"/>
      <c r="W17" s="48"/>
      <c r="X17" s="48"/>
      <c r="Y17" s="48"/>
      <c r="Z17" s="49"/>
      <c r="AA17" s="49"/>
      <c r="AB17" s="49"/>
    </row>
    <row r="18" spans="1:28" s="45" customFormat="1" ht="19.5" customHeight="1" x14ac:dyDescent="0.15">
      <c r="A18" s="259" t="s">
        <v>551</v>
      </c>
      <c r="B18" s="259"/>
      <c r="C18" s="259"/>
      <c r="D18" s="259"/>
      <c r="E18" s="259"/>
      <c r="F18" s="50"/>
      <c r="G18" s="50"/>
      <c r="H18" s="50"/>
      <c r="I18" s="50"/>
      <c r="J18" s="50"/>
      <c r="K18" s="50"/>
      <c r="L18" s="50"/>
      <c r="M18" s="50"/>
      <c r="N18" s="50"/>
      <c r="O18" s="51"/>
      <c r="P18" s="51"/>
      <c r="Q18" s="52"/>
      <c r="R18" s="48"/>
      <c r="S18" s="48"/>
      <c r="T18" s="48"/>
      <c r="U18" s="48"/>
      <c r="V18" s="48"/>
      <c r="W18" s="48"/>
      <c r="X18" s="48"/>
      <c r="Y18" s="48"/>
      <c r="Z18" s="49"/>
      <c r="AA18" s="49"/>
      <c r="AB18" s="49"/>
    </row>
    <row r="19" spans="1:28" ht="13.5" customHeight="1" x14ac:dyDescent="0.15">
      <c r="O19" s="53"/>
      <c r="P19" s="53"/>
      <c r="Q19" s="53"/>
    </row>
    <row r="20" spans="1:28" ht="13.5" customHeight="1" thickBot="1" x14ac:dyDescent="0.2">
      <c r="A20" s="42" t="s">
        <v>468</v>
      </c>
      <c r="B20" s="43"/>
      <c r="C20" s="44"/>
      <c r="D20" s="45"/>
      <c r="E20" s="45"/>
      <c r="F20" s="45"/>
      <c r="G20" s="45"/>
      <c r="H20" s="45"/>
      <c r="I20" s="45"/>
      <c r="J20" s="45"/>
      <c r="K20" s="45"/>
      <c r="L20" s="45"/>
      <c r="M20" s="45"/>
      <c r="N20" s="47"/>
      <c r="O20" s="53"/>
      <c r="P20" s="53"/>
      <c r="Q20" s="53"/>
    </row>
    <row r="21" spans="1:28" ht="61.5" customHeight="1" thickBot="1" x14ac:dyDescent="0.2">
      <c r="A21" s="271"/>
      <c r="B21" s="272"/>
      <c r="C21" s="272"/>
      <c r="D21" s="272"/>
      <c r="E21" s="273"/>
      <c r="F21" s="54"/>
      <c r="G21" s="54"/>
      <c r="H21" s="54"/>
      <c r="I21" s="54"/>
      <c r="J21" s="54"/>
      <c r="K21" s="54"/>
      <c r="L21" s="54"/>
      <c r="M21" s="54"/>
      <c r="N21" s="54"/>
      <c r="O21" s="53"/>
      <c r="P21" s="53"/>
      <c r="Q21" s="53"/>
    </row>
  </sheetData>
  <sheetProtection password="CA77" sheet="1" objects="1" scenarios="1" formatCells="0"/>
  <mergeCells count="5">
    <mergeCell ref="A21:E21"/>
    <mergeCell ref="A18:E18"/>
    <mergeCell ref="A3:A4"/>
    <mergeCell ref="B3:B4"/>
    <mergeCell ref="C3:E3"/>
  </mergeCells>
  <phoneticPr fontId="0" type="noConversion"/>
  <hyperlinks>
    <hyperlink ref="A2" location="Validação!A1" display="Ver validação" xr:uid="{00000000-0004-0000-1C00-000000000000}"/>
  </hyperlinks>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2">
    <tabColor theme="3" tint="-0.499984740745262"/>
    <pageSetUpPr autoPageBreaks="0"/>
  </sheetPr>
  <dimension ref="A1:AB26"/>
  <sheetViews>
    <sheetView showGridLines="0" showRowColHeaders="0" zoomScaleNormal="100" workbookViewId="0">
      <selection activeCell="C16" sqref="C16"/>
    </sheetView>
  </sheetViews>
  <sheetFormatPr defaultColWidth="9.140625" defaultRowHeight="9" x14ac:dyDescent="0.15"/>
  <cols>
    <col min="1" max="1" width="8.5703125" style="13" customWidth="1"/>
    <col min="2" max="2" width="26.28515625" style="13" customWidth="1"/>
    <col min="3" max="3" width="17.7109375" style="13" customWidth="1"/>
    <col min="4" max="4" width="3.7109375" style="13" customWidth="1"/>
    <col min="5" max="6" width="19.7109375" style="13" customWidth="1"/>
    <col min="7" max="8" width="8.140625" style="66" customWidth="1"/>
    <col min="9" max="9" width="6" style="66" customWidth="1"/>
    <col min="10"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17" ht="34.5" customHeight="1" x14ac:dyDescent="0.15">
      <c r="A3" s="55" t="s">
        <v>32</v>
      </c>
      <c r="B3" s="87" t="s">
        <v>492</v>
      </c>
      <c r="C3" s="269" t="s">
        <v>33</v>
      </c>
      <c r="D3" s="270"/>
      <c r="E3" s="117" t="s">
        <v>34</v>
      </c>
      <c r="F3" s="118" t="s">
        <v>20</v>
      </c>
      <c r="G3" s="63"/>
      <c r="H3" s="63"/>
      <c r="I3" s="63"/>
      <c r="J3" s="38"/>
      <c r="K3" s="38"/>
    </row>
    <row r="4" spans="1:17" ht="22.5" customHeight="1" x14ac:dyDescent="0.15">
      <c r="A4" s="275"/>
      <c r="B4" s="35" t="s">
        <v>35</v>
      </c>
      <c r="C4" s="267">
        <v>0</v>
      </c>
      <c r="D4" s="268"/>
      <c r="E4" s="1">
        <v>0</v>
      </c>
      <c r="F4" s="32">
        <f>SUM(C4,E4)</f>
        <v>0</v>
      </c>
      <c r="G4" s="37">
        <f>IF(OR(C4="",E4=""),1,0)</f>
        <v>0</v>
      </c>
      <c r="H4" s="37">
        <f>SUM(G4,G5,G6,G7,G8,G9,G10,G11,G12,G13,G14,G15)</f>
        <v>0</v>
      </c>
      <c r="I4" s="37" t="str">
        <f>IF(SUM(C4:D15)&lt;&gt;'Recursos Humanos'!N4,"ERROH",IF(SUM(E4:E15)&lt;&gt;'Recursos Humanos'!N5,"ERROM","OK"))</f>
        <v>OK</v>
      </c>
      <c r="J4" s="146">
        <v>18</v>
      </c>
      <c r="K4" s="37" t="str">
        <f>IF(F4&gt;0,"ERRO18","OK")</f>
        <v>OK</v>
      </c>
    </row>
    <row r="5" spans="1:17" ht="22.5" customHeight="1" x14ac:dyDescent="0.15">
      <c r="A5" s="276"/>
      <c r="B5" s="35" t="s">
        <v>36</v>
      </c>
      <c r="C5" s="267">
        <v>0</v>
      </c>
      <c r="D5" s="268"/>
      <c r="E5" s="1">
        <v>0</v>
      </c>
      <c r="F5" s="32">
        <f>SUM(C5,E5)</f>
        <v>0</v>
      </c>
      <c r="G5" s="37">
        <f t="shared" ref="G5:G14" si="0">IF(OR(C5="",E5=""),1,0)</f>
        <v>0</v>
      </c>
      <c r="H5" s="37"/>
      <c r="I5" s="37"/>
      <c r="J5" s="146">
        <v>21</v>
      </c>
      <c r="K5" s="59"/>
    </row>
    <row r="6" spans="1:17" ht="22.5" customHeight="1" x14ac:dyDescent="0.15">
      <c r="A6" s="276"/>
      <c r="B6" s="35" t="s">
        <v>37</v>
      </c>
      <c r="C6" s="267">
        <v>1</v>
      </c>
      <c r="D6" s="268"/>
      <c r="E6" s="1">
        <v>1</v>
      </c>
      <c r="F6" s="32">
        <f t="shared" ref="F6:F15" si="1">SUM(C6,E6)</f>
        <v>2</v>
      </c>
      <c r="G6" s="37">
        <f t="shared" si="0"/>
        <v>0</v>
      </c>
      <c r="H6" s="37"/>
      <c r="I6" s="37"/>
      <c r="J6" s="146">
        <v>27</v>
      </c>
      <c r="K6" s="59"/>
    </row>
    <row r="7" spans="1:17" ht="22.5" customHeight="1" x14ac:dyDescent="0.15">
      <c r="A7" s="276"/>
      <c r="B7" s="35" t="s">
        <v>38</v>
      </c>
      <c r="C7" s="267">
        <v>2</v>
      </c>
      <c r="D7" s="268"/>
      <c r="E7" s="1">
        <v>1</v>
      </c>
      <c r="F7" s="32">
        <f t="shared" si="1"/>
        <v>3</v>
      </c>
      <c r="G7" s="37">
        <f t="shared" si="0"/>
        <v>0</v>
      </c>
      <c r="H7" s="37"/>
      <c r="I7" s="37"/>
      <c r="J7" s="146">
        <v>32</v>
      </c>
      <c r="K7" s="59"/>
    </row>
    <row r="8" spans="1:17" ht="22.5" customHeight="1" x14ac:dyDescent="0.15">
      <c r="A8" s="276"/>
      <c r="B8" s="35" t="s">
        <v>39</v>
      </c>
      <c r="C8" s="267">
        <v>9</v>
      </c>
      <c r="D8" s="268"/>
      <c r="E8" s="1">
        <v>23</v>
      </c>
      <c r="F8" s="32">
        <f t="shared" si="1"/>
        <v>32</v>
      </c>
      <c r="G8" s="37">
        <f t="shared" si="0"/>
        <v>0</v>
      </c>
      <c r="H8" s="37"/>
      <c r="I8" s="37"/>
      <c r="J8" s="146">
        <v>37</v>
      </c>
      <c r="K8" s="59"/>
    </row>
    <row r="9" spans="1:17" ht="22.5" customHeight="1" x14ac:dyDescent="0.15">
      <c r="A9" s="276"/>
      <c r="B9" s="35" t="s">
        <v>40</v>
      </c>
      <c r="C9" s="267">
        <v>14</v>
      </c>
      <c r="D9" s="268"/>
      <c r="E9" s="1">
        <v>45</v>
      </c>
      <c r="F9" s="32">
        <f t="shared" si="1"/>
        <v>59</v>
      </c>
      <c r="G9" s="37">
        <f t="shared" si="0"/>
        <v>0</v>
      </c>
      <c r="H9" s="37"/>
      <c r="I9" s="37"/>
      <c r="J9" s="146">
        <v>42</v>
      </c>
      <c r="K9" s="59"/>
    </row>
    <row r="10" spans="1:17" ht="22.5" customHeight="1" x14ac:dyDescent="0.15">
      <c r="A10" s="276"/>
      <c r="B10" s="35" t="s">
        <v>41</v>
      </c>
      <c r="C10" s="267">
        <v>12</v>
      </c>
      <c r="D10" s="268"/>
      <c r="E10" s="1">
        <v>24</v>
      </c>
      <c r="F10" s="32">
        <f t="shared" si="1"/>
        <v>36</v>
      </c>
      <c r="G10" s="37">
        <f t="shared" si="0"/>
        <v>0</v>
      </c>
      <c r="H10" s="37"/>
      <c r="I10" s="37"/>
      <c r="J10" s="146">
        <v>47</v>
      </c>
      <c r="K10" s="59"/>
    </row>
    <row r="11" spans="1:17" ht="22.5" customHeight="1" x14ac:dyDescent="0.15">
      <c r="A11" s="276"/>
      <c r="B11" s="35" t="s">
        <v>42</v>
      </c>
      <c r="C11" s="267">
        <v>6</v>
      </c>
      <c r="D11" s="268"/>
      <c r="E11" s="1">
        <v>31</v>
      </c>
      <c r="F11" s="32">
        <f t="shared" si="1"/>
        <v>37</v>
      </c>
      <c r="G11" s="37">
        <f t="shared" si="0"/>
        <v>0</v>
      </c>
      <c r="H11" s="37"/>
      <c r="I11" s="37"/>
      <c r="J11" s="146">
        <v>52</v>
      </c>
      <c r="K11" s="59"/>
    </row>
    <row r="12" spans="1:17" ht="22.5" customHeight="1" x14ac:dyDescent="0.15">
      <c r="A12" s="276"/>
      <c r="B12" s="35" t="s">
        <v>43</v>
      </c>
      <c r="C12" s="267">
        <v>7</v>
      </c>
      <c r="D12" s="268"/>
      <c r="E12" s="1">
        <v>21</v>
      </c>
      <c r="F12" s="32">
        <f t="shared" si="1"/>
        <v>28</v>
      </c>
      <c r="G12" s="37">
        <f t="shared" si="0"/>
        <v>0</v>
      </c>
      <c r="H12" s="37"/>
      <c r="I12" s="37"/>
      <c r="J12" s="146">
        <v>57</v>
      </c>
      <c r="K12" s="59"/>
    </row>
    <row r="13" spans="1:17" ht="22.5" customHeight="1" x14ac:dyDescent="0.15">
      <c r="A13" s="276"/>
      <c r="B13" s="35" t="s">
        <v>44</v>
      </c>
      <c r="C13" s="267">
        <v>4</v>
      </c>
      <c r="D13" s="268"/>
      <c r="E13" s="1">
        <v>5</v>
      </c>
      <c r="F13" s="32">
        <f t="shared" si="1"/>
        <v>9</v>
      </c>
      <c r="G13" s="37">
        <f t="shared" si="0"/>
        <v>0</v>
      </c>
      <c r="H13" s="37"/>
      <c r="I13" s="37"/>
      <c r="J13" s="146">
        <v>62</v>
      </c>
      <c r="K13" s="59"/>
    </row>
    <row r="14" spans="1:17" ht="22.5" customHeight="1" x14ac:dyDescent="0.15">
      <c r="A14" s="276"/>
      <c r="B14" s="35" t="s">
        <v>45</v>
      </c>
      <c r="C14" s="267">
        <v>2</v>
      </c>
      <c r="D14" s="268"/>
      <c r="E14" s="1">
        <v>1</v>
      </c>
      <c r="F14" s="32">
        <f t="shared" si="1"/>
        <v>3</v>
      </c>
      <c r="G14" s="37">
        <f t="shared" si="0"/>
        <v>0</v>
      </c>
      <c r="H14" s="37"/>
      <c r="I14" s="37"/>
      <c r="J14" s="146">
        <v>67</v>
      </c>
      <c r="K14" s="59"/>
    </row>
    <row r="15" spans="1:17" ht="22.5" customHeight="1" thickBot="1" x14ac:dyDescent="0.2">
      <c r="A15" s="277"/>
      <c r="B15" s="122" t="s">
        <v>46</v>
      </c>
      <c r="C15" s="267">
        <v>0</v>
      </c>
      <c r="D15" s="268"/>
      <c r="E15" s="1">
        <v>0</v>
      </c>
      <c r="F15" s="123">
        <f t="shared" si="1"/>
        <v>0</v>
      </c>
      <c r="G15" s="37">
        <f>IF(OR(C15="",E15=""),1,0)</f>
        <v>0</v>
      </c>
      <c r="H15" s="37"/>
      <c r="I15" s="37"/>
      <c r="J15" s="146">
        <v>70</v>
      </c>
      <c r="K15" s="37" t="str">
        <f>IF(F15&gt;0,"ERRO70","OK")</f>
        <v>OK</v>
      </c>
    </row>
    <row r="16" spans="1:17" ht="21" customHeight="1" x14ac:dyDescent="0.15">
      <c r="A16" s="278" t="s">
        <v>485</v>
      </c>
      <c r="B16" s="147"/>
      <c r="C16" s="148"/>
      <c r="D16" s="133"/>
      <c r="E16" s="149" t="s">
        <v>473</v>
      </c>
      <c r="F16" s="136">
        <f>IF(SUM(F4:F15)=0,0,(F4*J4+F5*J5+F6*J6+F7*J7+F8*J8+F9*J9+F10*J10+F11*J11+F12*J12+F13*J13+F14*J14+F15*J15)/SUM(F4:F15))</f>
        <v>46.808612440191389</v>
      </c>
      <c r="G16" s="37">
        <f>IF(F16="",1,0)</f>
        <v>0</v>
      </c>
      <c r="H16" s="37">
        <f>SUM(G16,G17,G18)</f>
        <v>0</v>
      </c>
      <c r="I16" s="37"/>
      <c r="J16" s="38"/>
      <c r="K16" s="38"/>
    </row>
    <row r="17" spans="1:28" ht="21" customHeight="1" x14ac:dyDescent="0.15">
      <c r="A17" s="279"/>
      <c r="B17" s="150"/>
      <c r="C17" s="138"/>
      <c r="D17" s="138"/>
      <c r="E17" s="151" t="s">
        <v>408</v>
      </c>
      <c r="F17" s="140">
        <f>IF(SUM(C4:C15)=0,0,(C4*J4+C5*J5+C6*J6+C7*J7+C8*J8+C9*J9+C10*J10+C11*J11+C12*J12+C13*J13+C14*J14+C15*J15)/SUM(C4:C15))</f>
        <v>46.824561403508774</v>
      </c>
      <c r="G17" s="37">
        <f>IF(F17="",1,0)</f>
        <v>0</v>
      </c>
      <c r="H17" s="37"/>
      <c r="I17" s="37"/>
      <c r="J17" s="38"/>
      <c r="K17" s="38"/>
    </row>
    <row r="18" spans="1:28" ht="21" customHeight="1" thickBot="1" x14ac:dyDescent="0.2">
      <c r="A18" s="280"/>
      <c r="B18" s="152"/>
      <c r="C18" s="142"/>
      <c r="D18" s="142"/>
      <c r="E18" s="153" t="s">
        <v>409</v>
      </c>
      <c r="F18" s="144">
        <f>IF(SUM(E4:E15)=0,0,(E4*J4+E5*J5+E6*J6+E7*J7+E8*J8+E9*J9+E10*J10+E11*J11+E12*J12+E13*J13+E14*J14+E15*J15)/SUM(E4:E15))</f>
        <v>46.80263157894737</v>
      </c>
      <c r="G18" s="37">
        <f>IF(F18="",1,0)</f>
        <v>0</v>
      </c>
      <c r="H18" s="37"/>
      <c r="I18" s="37"/>
      <c r="J18" s="38"/>
      <c r="K18" s="38"/>
    </row>
    <row r="19" spans="1:28" ht="13.5" customHeight="1" x14ac:dyDescent="0.15">
      <c r="G19" s="13"/>
      <c r="H19" s="13"/>
      <c r="I19" s="13"/>
    </row>
    <row r="20" spans="1:28" s="45" customFormat="1" ht="13.5" customHeight="1" x14ac:dyDescent="0.15">
      <c r="A20" s="42" t="s">
        <v>407</v>
      </c>
      <c r="B20" s="43"/>
      <c r="C20" s="44"/>
      <c r="N20" s="47"/>
      <c r="P20" s="48"/>
      <c r="Q20" s="48"/>
      <c r="R20" s="48"/>
      <c r="S20" s="48"/>
      <c r="T20" s="48"/>
      <c r="U20" s="48"/>
      <c r="V20" s="48"/>
      <c r="W20" s="48"/>
      <c r="X20" s="48"/>
      <c r="Y20" s="48"/>
      <c r="Z20" s="49"/>
      <c r="AA20" s="49"/>
      <c r="AB20" s="49"/>
    </row>
    <row r="21" spans="1:28" s="45" customFormat="1" ht="19.5" customHeight="1" x14ac:dyDescent="0.15">
      <c r="A21" s="274" t="s">
        <v>486</v>
      </c>
      <c r="B21" s="274"/>
      <c r="C21" s="274"/>
      <c r="D21" s="274"/>
      <c r="E21" s="274"/>
      <c r="F21" s="274"/>
      <c r="G21" s="50"/>
      <c r="H21" s="50"/>
      <c r="I21" s="50"/>
      <c r="J21" s="50"/>
      <c r="K21" s="50"/>
      <c r="L21" s="50"/>
      <c r="M21" s="50"/>
      <c r="N21" s="50"/>
      <c r="O21" s="119"/>
      <c r="P21" s="51"/>
      <c r="Q21" s="52"/>
      <c r="R21" s="48"/>
      <c r="S21" s="48"/>
      <c r="T21" s="48"/>
      <c r="U21" s="48"/>
      <c r="V21" s="48"/>
      <c r="W21" s="48"/>
      <c r="X21" s="48"/>
      <c r="Y21" s="48"/>
      <c r="Z21" s="49"/>
      <c r="AA21" s="49"/>
      <c r="AB21" s="49"/>
    </row>
    <row r="22" spans="1:28" s="45" customFormat="1" ht="19.5" customHeight="1" x14ac:dyDescent="0.15">
      <c r="A22" s="274" t="s">
        <v>484</v>
      </c>
      <c r="B22" s="274"/>
      <c r="C22" s="274"/>
      <c r="D22" s="274"/>
      <c r="E22" s="274"/>
      <c r="F22" s="274"/>
      <c r="G22" s="50"/>
      <c r="H22" s="50"/>
      <c r="I22" s="50"/>
      <c r="J22" s="50"/>
      <c r="K22" s="50"/>
      <c r="L22" s="50"/>
      <c r="M22" s="50"/>
      <c r="N22" s="50"/>
      <c r="O22" s="119"/>
      <c r="P22" s="51"/>
      <c r="Q22" s="52"/>
      <c r="R22" s="48"/>
      <c r="S22" s="48"/>
      <c r="T22" s="48"/>
      <c r="U22" s="48"/>
      <c r="V22" s="48"/>
      <c r="W22" s="48"/>
      <c r="X22" s="48"/>
      <c r="Y22" s="48"/>
      <c r="Z22" s="49"/>
      <c r="AA22" s="49"/>
      <c r="AB22" s="49"/>
    </row>
    <row r="23" spans="1:28" ht="13.5" customHeight="1" x14ac:dyDescent="0.15">
      <c r="G23" s="13"/>
      <c r="H23" s="13"/>
      <c r="I23" s="13"/>
      <c r="O23" s="53"/>
      <c r="P23" s="53"/>
      <c r="Q23" s="53"/>
    </row>
    <row r="24" spans="1:28" ht="13.5" customHeight="1" thickBot="1" x14ac:dyDescent="0.2">
      <c r="A24" s="42" t="s">
        <v>468</v>
      </c>
      <c r="B24" s="43"/>
      <c r="C24" s="44"/>
      <c r="D24" s="45"/>
      <c r="E24" s="45"/>
      <c r="F24" s="45"/>
      <c r="G24" s="45"/>
      <c r="H24" s="45"/>
      <c r="I24" s="45"/>
      <c r="J24" s="45"/>
      <c r="K24" s="45"/>
      <c r="L24" s="45"/>
      <c r="M24" s="45"/>
      <c r="N24" s="47"/>
      <c r="O24" s="53"/>
      <c r="P24" s="53"/>
      <c r="Q24" s="53"/>
    </row>
    <row r="25" spans="1:28" ht="61.5" customHeight="1" thickBot="1" x14ac:dyDescent="0.2">
      <c r="A25" s="271"/>
      <c r="B25" s="272"/>
      <c r="C25" s="272"/>
      <c r="D25" s="272"/>
      <c r="E25" s="272"/>
      <c r="F25" s="273"/>
      <c r="G25" s="54"/>
      <c r="H25" s="54"/>
      <c r="I25" s="54"/>
      <c r="J25" s="54"/>
      <c r="K25" s="54"/>
      <c r="L25" s="54"/>
      <c r="M25" s="54"/>
      <c r="N25" s="54"/>
      <c r="O25" s="53"/>
      <c r="P25" s="53"/>
      <c r="Q25" s="53"/>
    </row>
    <row r="26" spans="1:28" x14ac:dyDescent="0.15">
      <c r="A26" s="51"/>
      <c r="B26" s="51"/>
      <c r="C26" s="51"/>
      <c r="D26" s="51"/>
      <c r="E26" s="51"/>
      <c r="F26" s="51"/>
      <c r="G26" s="51"/>
      <c r="H26" s="51"/>
      <c r="I26" s="51"/>
      <c r="J26" s="51"/>
      <c r="K26" s="51"/>
      <c r="L26" s="51"/>
      <c r="M26" s="51"/>
      <c r="N26" s="51"/>
    </row>
  </sheetData>
  <sheetProtection password="CA77" sheet="1" objects="1" scenarios="1" formatCells="0"/>
  <mergeCells count="18">
    <mergeCell ref="A25:F25"/>
    <mergeCell ref="A22:F22"/>
    <mergeCell ref="C15:D15"/>
    <mergeCell ref="C12:D12"/>
    <mergeCell ref="A4:A15"/>
    <mergeCell ref="A16:A18"/>
    <mergeCell ref="C4:D4"/>
    <mergeCell ref="C5:D5"/>
    <mergeCell ref="C6:D6"/>
    <mergeCell ref="C7:D7"/>
    <mergeCell ref="A21:F21"/>
    <mergeCell ref="C14:D14"/>
    <mergeCell ref="C10:D10"/>
    <mergeCell ref="C11:D11"/>
    <mergeCell ref="C13:D13"/>
    <mergeCell ref="C9:D9"/>
    <mergeCell ref="C3:D3"/>
    <mergeCell ref="C8:D8"/>
  </mergeCells>
  <phoneticPr fontId="0" type="noConversion"/>
  <hyperlinks>
    <hyperlink ref="A2" location="Validação!A1" display="Ver validação" xr:uid="{00000000-0004-0000-0500-000000000000}"/>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3">
    <tabColor theme="3" tint="-0.499984740745262"/>
    <pageSetUpPr autoPageBreaks="0"/>
  </sheetPr>
  <dimension ref="A1:AB21"/>
  <sheetViews>
    <sheetView showGridLines="0" showRowColHeaders="0" zoomScaleNormal="100" workbookViewId="0">
      <selection activeCell="H4" sqref="H4"/>
    </sheetView>
  </sheetViews>
  <sheetFormatPr defaultColWidth="9.140625" defaultRowHeight="9" x14ac:dyDescent="0.15"/>
  <cols>
    <col min="1" max="1" width="8.5703125" style="13" customWidth="1"/>
    <col min="2" max="2" width="20.7109375" style="13" customWidth="1"/>
    <col min="3" max="5" width="6.85546875" style="13" customWidth="1"/>
    <col min="6" max="16" width="7.7109375" style="13" customWidth="1"/>
    <col min="17" max="18" width="8.140625" style="13" customWidth="1"/>
    <col min="19" max="19" width="6" style="13" customWidth="1"/>
    <col min="20" max="16384" width="9.140625" style="13"/>
  </cols>
  <sheetData>
    <row r="1" spans="1:28" s="193" customFormat="1" ht="17.25" customHeight="1" x14ac:dyDescent="0.2">
      <c r="A1" s="196" t="str">
        <f>IF(Identificação!C17="","",Identificação!C17)</f>
        <v>ESCOLA BÁSICA DOS 2º E 3º CICLOS DO ESTREITO DE CÂMARA DE LOBOS</v>
      </c>
    </row>
    <row r="2" spans="1:28"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28" ht="87" customHeight="1" x14ac:dyDescent="0.15">
      <c r="A3" s="55" t="s">
        <v>47</v>
      </c>
      <c r="B3" s="87" t="s">
        <v>491</v>
      </c>
      <c r="C3" s="56" t="s">
        <v>33</v>
      </c>
      <c r="D3" s="56" t="s">
        <v>34</v>
      </c>
      <c r="E3" s="56" t="s">
        <v>20</v>
      </c>
      <c r="F3" s="56" t="s">
        <v>19</v>
      </c>
      <c r="G3" s="2" t="s">
        <v>403</v>
      </c>
      <c r="H3" s="56" t="s">
        <v>404</v>
      </c>
      <c r="I3" s="56" t="s">
        <v>405</v>
      </c>
      <c r="J3" s="56" t="s">
        <v>406</v>
      </c>
      <c r="K3" s="56" t="s">
        <v>351</v>
      </c>
      <c r="L3" s="56" t="s">
        <v>413</v>
      </c>
      <c r="M3" s="56" t="s">
        <v>414</v>
      </c>
      <c r="N3" s="56" t="s">
        <v>412</v>
      </c>
      <c r="O3" s="56" t="s">
        <v>31</v>
      </c>
      <c r="P3" s="57" t="s">
        <v>20</v>
      </c>
    </row>
    <row r="4" spans="1:28" ht="22.5" customHeight="1" x14ac:dyDescent="0.15">
      <c r="A4" s="275"/>
      <c r="B4" s="35" t="s">
        <v>48</v>
      </c>
      <c r="C4" s="1">
        <v>2</v>
      </c>
      <c r="D4" s="1">
        <v>4</v>
      </c>
      <c r="E4" s="31">
        <f>SUM(C4:D4)</f>
        <v>6</v>
      </c>
      <c r="F4" s="5">
        <v>0</v>
      </c>
      <c r="G4" s="5">
        <v>1</v>
      </c>
      <c r="H4" s="5">
        <v>0</v>
      </c>
      <c r="I4" s="5">
        <v>3</v>
      </c>
      <c r="J4" s="5">
        <v>0</v>
      </c>
      <c r="K4" s="5">
        <v>0</v>
      </c>
      <c r="L4" s="128">
        <v>0</v>
      </c>
      <c r="M4" s="128">
        <v>0</v>
      </c>
      <c r="N4" s="5">
        <v>2</v>
      </c>
      <c r="O4" s="5">
        <v>0</v>
      </c>
      <c r="P4" s="123">
        <f>SUM(F4:O4)</f>
        <v>6</v>
      </c>
      <c r="Q4" s="37">
        <f>IF(OR(F4="",G4="",H4="",I4="",J4="",K4="",N4="",O4=""),1,0)</f>
        <v>0</v>
      </c>
      <c r="R4" s="37">
        <f>SUM(Q4,Q5,Q6,Q7,Q8,Q9,Q10,Q11)</f>
        <v>0</v>
      </c>
      <c r="S4" s="37" t="str">
        <f>IF(SUM(C4:C11)&lt;&gt;'Recursos Humanos'!N4,"ERROH",IF(SUM(D4:D11)&lt;&gt;'Recursos Humanos'!N5,"ERROM","OK"))</f>
        <v>OK</v>
      </c>
      <c r="T4" s="37">
        <v>5</v>
      </c>
    </row>
    <row r="5" spans="1:28" ht="22.5" customHeight="1" x14ac:dyDescent="0.15">
      <c r="A5" s="276"/>
      <c r="B5" s="126" t="s">
        <v>49</v>
      </c>
      <c r="C5" s="1">
        <v>4</v>
      </c>
      <c r="D5" s="1">
        <v>4</v>
      </c>
      <c r="E5" s="31">
        <f t="shared" ref="E5:E11" si="0">SUM(C5:D5)</f>
        <v>8</v>
      </c>
      <c r="F5" s="5">
        <v>0</v>
      </c>
      <c r="G5" s="5">
        <v>0</v>
      </c>
      <c r="H5" s="5">
        <v>1</v>
      </c>
      <c r="I5" s="5">
        <v>1</v>
      </c>
      <c r="J5" s="5">
        <v>0</v>
      </c>
      <c r="K5" s="5">
        <v>0</v>
      </c>
      <c r="L5" s="128">
        <v>0</v>
      </c>
      <c r="M5" s="128">
        <v>0</v>
      </c>
      <c r="N5" s="5">
        <v>6</v>
      </c>
      <c r="O5" s="5">
        <v>0</v>
      </c>
      <c r="P5" s="123">
        <f t="shared" ref="P5:P10" si="1">SUM(F5:O5)</f>
        <v>8</v>
      </c>
      <c r="Q5" s="37">
        <f t="shared" ref="Q5:Q11" si="2">IF(OR(F5="",G5="",H5="",I5="",J5="",K5="",N5="",O5=""),1,0)</f>
        <v>0</v>
      </c>
      <c r="R5" s="37"/>
      <c r="S5" s="37"/>
      <c r="T5" s="37">
        <v>7</v>
      </c>
    </row>
    <row r="6" spans="1:28" ht="22.5" customHeight="1" x14ac:dyDescent="0.15">
      <c r="A6" s="276"/>
      <c r="B6" s="126" t="s">
        <v>50</v>
      </c>
      <c r="C6" s="1">
        <v>10</v>
      </c>
      <c r="D6" s="1">
        <v>20</v>
      </c>
      <c r="E6" s="31">
        <f t="shared" si="0"/>
        <v>30</v>
      </c>
      <c r="F6" s="5">
        <v>1</v>
      </c>
      <c r="G6" s="5">
        <v>0</v>
      </c>
      <c r="H6" s="5">
        <v>0</v>
      </c>
      <c r="I6" s="5">
        <v>0</v>
      </c>
      <c r="J6" s="5">
        <v>0</v>
      </c>
      <c r="K6" s="5">
        <v>0</v>
      </c>
      <c r="L6" s="128">
        <v>0</v>
      </c>
      <c r="M6" s="128">
        <v>0</v>
      </c>
      <c r="N6" s="5">
        <v>29</v>
      </c>
      <c r="O6" s="5">
        <v>0</v>
      </c>
      <c r="P6" s="123">
        <f t="shared" si="1"/>
        <v>30</v>
      </c>
      <c r="Q6" s="37">
        <f t="shared" si="2"/>
        <v>0</v>
      </c>
      <c r="R6" s="59"/>
      <c r="S6" s="59"/>
      <c r="T6" s="37">
        <v>12</v>
      </c>
    </row>
    <row r="7" spans="1:28" ht="22.5" customHeight="1" x14ac:dyDescent="0.15">
      <c r="A7" s="276"/>
      <c r="B7" s="126" t="s">
        <v>51</v>
      </c>
      <c r="C7" s="1">
        <v>19</v>
      </c>
      <c r="D7" s="1">
        <v>48</v>
      </c>
      <c r="E7" s="31">
        <f t="shared" si="0"/>
        <v>67</v>
      </c>
      <c r="F7" s="5">
        <v>2</v>
      </c>
      <c r="G7" s="5">
        <v>2</v>
      </c>
      <c r="H7" s="5">
        <v>3</v>
      </c>
      <c r="I7" s="5">
        <v>8</v>
      </c>
      <c r="J7" s="5">
        <v>0</v>
      </c>
      <c r="K7" s="5">
        <v>1</v>
      </c>
      <c r="L7" s="128">
        <v>0</v>
      </c>
      <c r="M7" s="128">
        <v>0</v>
      </c>
      <c r="N7" s="5">
        <v>51</v>
      </c>
      <c r="O7" s="5">
        <v>0</v>
      </c>
      <c r="P7" s="123">
        <f t="shared" si="1"/>
        <v>67</v>
      </c>
      <c r="Q7" s="37">
        <f>IF(OR(F7="",G7="",H7="",I7="",J7="",K7="",N7="",O7=""),1,0)</f>
        <v>0</v>
      </c>
      <c r="R7" s="59"/>
      <c r="S7" s="59"/>
      <c r="T7" s="37">
        <v>17</v>
      </c>
    </row>
    <row r="8" spans="1:28" ht="22.5" customHeight="1" x14ac:dyDescent="0.15">
      <c r="A8" s="276"/>
      <c r="B8" s="126" t="s">
        <v>52</v>
      </c>
      <c r="C8" s="1">
        <v>7</v>
      </c>
      <c r="D8" s="1">
        <v>36</v>
      </c>
      <c r="E8" s="31">
        <f t="shared" si="0"/>
        <v>43</v>
      </c>
      <c r="F8" s="5">
        <v>1</v>
      </c>
      <c r="G8" s="5">
        <v>1</v>
      </c>
      <c r="H8" s="5">
        <v>5</v>
      </c>
      <c r="I8" s="5">
        <v>9</v>
      </c>
      <c r="J8" s="5">
        <v>0</v>
      </c>
      <c r="K8" s="5">
        <v>0</v>
      </c>
      <c r="L8" s="128">
        <v>0</v>
      </c>
      <c r="M8" s="128">
        <v>0</v>
      </c>
      <c r="N8" s="5">
        <v>27</v>
      </c>
      <c r="O8" s="5">
        <v>0</v>
      </c>
      <c r="P8" s="123">
        <f t="shared" si="1"/>
        <v>43</v>
      </c>
      <c r="Q8" s="37">
        <f t="shared" si="2"/>
        <v>0</v>
      </c>
      <c r="R8" s="59"/>
      <c r="S8" s="59"/>
      <c r="T8" s="37">
        <v>22</v>
      </c>
    </row>
    <row r="9" spans="1:28" ht="22.5" customHeight="1" x14ac:dyDescent="0.15">
      <c r="A9" s="276"/>
      <c r="B9" s="126" t="s">
        <v>37</v>
      </c>
      <c r="C9" s="1">
        <v>3</v>
      </c>
      <c r="D9" s="1">
        <v>22</v>
      </c>
      <c r="E9" s="31">
        <f t="shared" si="0"/>
        <v>25</v>
      </c>
      <c r="F9" s="5">
        <v>1</v>
      </c>
      <c r="G9" s="5">
        <v>0</v>
      </c>
      <c r="H9" s="5">
        <v>3</v>
      </c>
      <c r="I9" s="5">
        <v>9</v>
      </c>
      <c r="J9" s="5">
        <v>0</v>
      </c>
      <c r="K9" s="5">
        <v>0</v>
      </c>
      <c r="L9" s="128">
        <v>0</v>
      </c>
      <c r="M9" s="128">
        <v>0</v>
      </c>
      <c r="N9" s="5">
        <v>12</v>
      </c>
      <c r="O9" s="5">
        <v>0</v>
      </c>
      <c r="P9" s="123">
        <f t="shared" si="1"/>
        <v>25</v>
      </c>
      <c r="Q9" s="37">
        <f t="shared" si="2"/>
        <v>0</v>
      </c>
      <c r="R9" s="59"/>
      <c r="S9" s="59"/>
      <c r="T9" s="37">
        <v>27</v>
      </c>
    </row>
    <row r="10" spans="1:28" ht="22.5" customHeight="1" x14ac:dyDescent="0.15">
      <c r="A10" s="276"/>
      <c r="B10" s="126" t="s">
        <v>53</v>
      </c>
      <c r="C10" s="1">
        <v>7</v>
      </c>
      <c r="D10" s="1">
        <v>15</v>
      </c>
      <c r="E10" s="31">
        <f t="shared" si="0"/>
        <v>22</v>
      </c>
      <c r="F10" s="5">
        <v>0</v>
      </c>
      <c r="G10" s="5">
        <v>0</v>
      </c>
      <c r="H10" s="5">
        <v>4</v>
      </c>
      <c r="I10" s="5">
        <v>8</v>
      </c>
      <c r="J10" s="5">
        <v>0</v>
      </c>
      <c r="K10" s="5">
        <v>0</v>
      </c>
      <c r="L10" s="128">
        <v>0</v>
      </c>
      <c r="M10" s="128">
        <v>0</v>
      </c>
      <c r="N10" s="5">
        <v>10</v>
      </c>
      <c r="O10" s="5">
        <v>0</v>
      </c>
      <c r="P10" s="123">
        <f t="shared" si="1"/>
        <v>22</v>
      </c>
      <c r="Q10" s="37">
        <f t="shared" si="2"/>
        <v>0</v>
      </c>
      <c r="R10" s="59"/>
      <c r="S10" s="59"/>
      <c r="T10" s="37">
        <v>32.5</v>
      </c>
    </row>
    <row r="11" spans="1:28" ht="22.5" customHeight="1" thickBot="1" x14ac:dyDescent="0.2">
      <c r="A11" s="276"/>
      <c r="B11" s="127" t="s">
        <v>54</v>
      </c>
      <c r="C11" s="5">
        <v>5</v>
      </c>
      <c r="D11" s="5">
        <v>3</v>
      </c>
      <c r="E11" s="128">
        <f t="shared" si="0"/>
        <v>8</v>
      </c>
      <c r="F11" s="5">
        <v>0</v>
      </c>
      <c r="G11" s="5">
        <v>0</v>
      </c>
      <c r="H11" s="5">
        <v>1</v>
      </c>
      <c r="I11" s="5">
        <v>6</v>
      </c>
      <c r="J11" s="5">
        <v>0</v>
      </c>
      <c r="K11" s="5">
        <v>0</v>
      </c>
      <c r="L11" s="128">
        <v>0</v>
      </c>
      <c r="M11" s="128">
        <v>0</v>
      </c>
      <c r="N11" s="5">
        <v>1</v>
      </c>
      <c r="O11" s="5">
        <v>0</v>
      </c>
      <c r="P11" s="123">
        <f>SUM(F11:O11)</f>
        <v>8</v>
      </c>
      <c r="Q11" s="37">
        <f t="shared" si="2"/>
        <v>0</v>
      </c>
      <c r="R11" s="59"/>
      <c r="S11" s="37" t="str">
        <f>IF(E11&lt;&gt;P11,"ERRO","OK")</f>
        <v>OK</v>
      </c>
      <c r="T11" s="37">
        <v>36</v>
      </c>
    </row>
    <row r="12" spans="1:28" ht="22.5" customHeight="1" x14ac:dyDescent="0.15">
      <c r="A12" s="278" t="s">
        <v>487</v>
      </c>
      <c r="B12" s="129"/>
      <c r="C12" s="130"/>
      <c r="D12" s="131"/>
      <c r="E12" s="132"/>
      <c r="F12" s="133"/>
      <c r="G12" s="134"/>
      <c r="H12" s="134"/>
      <c r="I12" s="134"/>
      <c r="J12" s="134"/>
      <c r="K12" s="134"/>
      <c r="L12" s="134"/>
      <c r="M12" s="134"/>
      <c r="N12" s="134"/>
      <c r="O12" s="135" t="s">
        <v>472</v>
      </c>
      <c r="P12" s="136">
        <f>IF(SUM(E4:E11)=0,0,(P4*T4+P5*T5+P6*T6+P7*T7+P8*T8+P9*T9+P10*T10+P11*T11)/SUM(P4:P11))</f>
        <v>20.138755980861244</v>
      </c>
      <c r="Q12" s="37">
        <f>IF(P12="",1,0)</f>
        <v>0</v>
      </c>
      <c r="R12" s="37">
        <f>SUM(Q12,Q13,Q14)</f>
        <v>0</v>
      </c>
      <c r="S12" s="59"/>
      <c r="T12" s="59"/>
    </row>
    <row r="13" spans="1:28" ht="22.5" customHeight="1" x14ac:dyDescent="0.15">
      <c r="A13" s="279"/>
      <c r="B13" s="137"/>
      <c r="C13" s="138"/>
      <c r="D13" s="138"/>
      <c r="E13" s="138"/>
      <c r="F13" s="138"/>
      <c r="G13" s="138"/>
      <c r="H13" s="138"/>
      <c r="I13" s="138"/>
      <c r="J13" s="138"/>
      <c r="K13" s="138"/>
      <c r="L13" s="138"/>
      <c r="M13" s="138"/>
      <c r="N13" s="138"/>
      <c r="O13" s="139" t="s">
        <v>410</v>
      </c>
      <c r="P13" s="140">
        <f>IF(SUM(C4:C11)=0,0,(C4*T4+C5*T5+C6*T6+C7*T7+C8*T8+C9*T9+C10*T10+C11*T11)/SUM(C4:C11))</f>
        <v>19.710526315789473</v>
      </c>
      <c r="Q13" s="37">
        <f>IF(P13="",1,0)</f>
        <v>0</v>
      </c>
      <c r="R13" s="59"/>
      <c r="S13" s="59"/>
      <c r="T13" s="59"/>
    </row>
    <row r="14" spans="1:28" ht="22.5" customHeight="1" thickBot="1" x14ac:dyDescent="0.2">
      <c r="A14" s="280"/>
      <c r="B14" s="141"/>
      <c r="C14" s="142"/>
      <c r="D14" s="142"/>
      <c r="E14" s="142"/>
      <c r="F14" s="142"/>
      <c r="G14" s="142"/>
      <c r="H14" s="142"/>
      <c r="I14" s="142"/>
      <c r="J14" s="142"/>
      <c r="K14" s="142"/>
      <c r="L14" s="142"/>
      <c r="M14" s="142"/>
      <c r="N14" s="142"/>
      <c r="O14" s="143" t="s">
        <v>411</v>
      </c>
      <c r="P14" s="144">
        <f>IF(SUM(D4:D11)=0,0,(D4*T4+D5*T5+D6*T6+D7*T7+D8*T8+D9*T9+D10*T10+D11*T11)/SUM(D4:D11))</f>
        <v>20.299342105263158</v>
      </c>
      <c r="Q14" s="37">
        <f>IF(P14="",1,0)</f>
        <v>0</v>
      </c>
      <c r="R14" s="59"/>
      <c r="S14" s="59"/>
      <c r="T14" s="59"/>
    </row>
    <row r="15" spans="1:28" x14ac:dyDescent="0.15">
      <c r="B15" s="145"/>
      <c r="F15" s="63" t="str">
        <f>IF(SUM(F4:F11)&lt;&gt;'Recursos Humanos'!D6,"ERRO","OK")</f>
        <v>OK</v>
      </c>
      <c r="G15" s="63" t="str">
        <f>IF(SUM(G4:G11)&lt;&gt;'Recursos Humanos'!E6,"ERRO","OK")</f>
        <v>OK</v>
      </c>
      <c r="H15" s="63" t="str">
        <f>IF(SUM(H4:H11)&lt;&gt;'Recursos Humanos'!F6,"ERRO","OK")</f>
        <v>OK</v>
      </c>
      <c r="I15" s="63" t="str">
        <f>IF(SUM(I4:I11)&lt;&gt;'Recursos Humanos'!G6,"ERRO","OK")</f>
        <v>OK</v>
      </c>
      <c r="J15" s="63" t="str">
        <f>IF(SUM(J4:J11)&lt;&gt;'Recursos Humanos'!H6,"ERRO","OK")</f>
        <v>OK</v>
      </c>
      <c r="K15" s="63" t="str">
        <f>IF(SUM(K4:K11)&lt;&gt;'Recursos Humanos'!I6,"ERRO","OK")</f>
        <v>OK</v>
      </c>
      <c r="L15" s="63" t="str">
        <f>IF(SUM(L4:L11)&lt;&gt;'Recursos Humanos'!J6,"ERRO","OK")</f>
        <v>OK</v>
      </c>
      <c r="M15" s="63" t="str">
        <f>IF(SUM(M4:M11)&lt;&gt;'Recursos Humanos'!K6,"ERRO","OK")</f>
        <v>OK</v>
      </c>
      <c r="N15" s="63" t="str">
        <f>IF(SUM(N4:N11)&lt;&gt;'Recursos Humanos'!L6,"ERRO","OK")</f>
        <v>OK</v>
      </c>
      <c r="O15" s="63" t="str">
        <f>IF(SUM(O4:O11)&lt;&gt;'Recursos Humanos'!M6,"ERRO","OK")</f>
        <v>OK</v>
      </c>
    </row>
    <row r="16" spans="1:28" s="45" customFormat="1" ht="13.5" customHeight="1" x14ac:dyDescent="0.15">
      <c r="A16" s="42" t="s">
        <v>407</v>
      </c>
      <c r="B16" s="43"/>
      <c r="C16" s="44"/>
      <c r="N16" s="47"/>
      <c r="P16" s="48"/>
      <c r="Q16" s="48"/>
      <c r="R16" s="48"/>
      <c r="S16" s="48"/>
      <c r="T16" s="48"/>
      <c r="U16" s="48"/>
      <c r="V16" s="48"/>
      <c r="W16" s="48"/>
      <c r="X16" s="48"/>
      <c r="Y16" s="48"/>
      <c r="Z16" s="49"/>
      <c r="AA16" s="49"/>
      <c r="AB16" s="49"/>
    </row>
    <row r="17" spans="1:28" s="45" customFormat="1" ht="19.5" customHeight="1" x14ac:dyDescent="0.15">
      <c r="A17" s="274" t="s">
        <v>533</v>
      </c>
      <c r="B17" s="274"/>
      <c r="C17" s="274"/>
      <c r="D17" s="274"/>
      <c r="E17" s="274"/>
      <c r="F17" s="274"/>
      <c r="G17" s="274"/>
      <c r="H17" s="274"/>
      <c r="I17" s="274"/>
      <c r="J17" s="274"/>
      <c r="K17" s="274"/>
      <c r="L17" s="274"/>
      <c r="M17" s="274"/>
      <c r="N17" s="274"/>
      <c r="O17" s="274"/>
      <c r="P17" s="274"/>
      <c r="Q17" s="52"/>
      <c r="R17" s="48"/>
      <c r="S17" s="48"/>
      <c r="T17" s="48"/>
      <c r="U17" s="48"/>
      <c r="V17" s="48"/>
      <c r="W17" s="48"/>
      <c r="X17" s="48"/>
      <c r="Y17" s="48"/>
      <c r="Z17" s="49"/>
      <c r="AA17" s="49"/>
      <c r="AB17" s="49"/>
    </row>
    <row r="18" spans="1:28" s="45" customFormat="1" ht="19.5" customHeight="1" x14ac:dyDescent="0.15">
      <c r="A18" s="274" t="s">
        <v>488</v>
      </c>
      <c r="B18" s="274"/>
      <c r="C18" s="274"/>
      <c r="D18" s="274"/>
      <c r="E18" s="274"/>
      <c r="F18" s="274"/>
      <c r="G18" s="274"/>
      <c r="H18" s="274"/>
      <c r="I18" s="274"/>
      <c r="J18" s="274"/>
      <c r="K18" s="274"/>
      <c r="L18" s="274"/>
      <c r="M18" s="274"/>
      <c r="N18" s="274"/>
      <c r="O18" s="274"/>
      <c r="P18" s="274"/>
      <c r="Q18" s="52"/>
      <c r="R18" s="48"/>
      <c r="S18" s="48"/>
      <c r="T18" s="48"/>
      <c r="U18" s="48"/>
      <c r="V18" s="48"/>
      <c r="W18" s="48"/>
      <c r="X18" s="48"/>
      <c r="Y18" s="48"/>
      <c r="Z18" s="49"/>
      <c r="AA18" s="49"/>
      <c r="AB18" s="49"/>
    </row>
    <row r="19" spans="1:28" ht="13.5" customHeight="1" x14ac:dyDescent="0.15">
      <c r="O19" s="53"/>
      <c r="P19" s="53"/>
      <c r="Q19" s="53"/>
    </row>
    <row r="20" spans="1:28" ht="13.5" customHeight="1" thickBot="1" x14ac:dyDescent="0.2">
      <c r="A20" s="42" t="s">
        <v>468</v>
      </c>
      <c r="B20" s="43"/>
      <c r="C20" s="44"/>
      <c r="D20" s="45"/>
      <c r="E20" s="45"/>
      <c r="F20" s="45"/>
      <c r="G20" s="45"/>
      <c r="H20" s="45"/>
      <c r="I20" s="45"/>
      <c r="J20" s="45"/>
      <c r="K20" s="45"/>
      <c r="L20" s="45"/>
      <c r="M20" s="45"/>
      <c r="N20" s="47"/>
      <c r="O20" s="53"/>
      <c r="P20" s="53"/>
      <c r="Q20" s="53"/>
    </row>
    <row r="21" spans="1:28" ht="61.5" customHeight="1" thickBot="1" x14ac:dyDescent="0.2">
      <c r="A21" s="271"/>
      <c r="B21" s="272"/>
      <c r="C21" s="272"/>
      <c r="D21" s="272"/>
      <c r="E21" s="272"/>
      <c r="F21" s="272"/>
      <c r="G21" s="272"/>
      <c r="H21" s="272"/>
      <c r="I21" s="272"/>
      <c r="J21" s="272"/>
      <c r="K21" s="272"/>
      <c r="L21" s="272"/>
      <c r="M21" s="272"/>
      <c r="N21" s="272"/>
      <c r="O21" s="272"/>
      <c r="P21" s="273"/>
      <c r="Q21" s="53"/>
    </row>
  </sheetData>
  <sheetProtection password="CA77" sheet="1" objects="1" scenarios="1" formatCells="0"/>
  <mergeCells count="5">
    <mergeCell ref="A4:A11"/>
    <mergeCell ref="A21:P21"/>
    <mergeCell ref="A18:P18"/>
    <mergeCell ref="A17:P17"/>
    <mergeCell ref="A12:A14"/>
  </mergeCells>
  <phoneticPr fontId="0" type="noConversion"/>
  <hyperlinks>
    <hyperlink ref="A2" location="Validação!A1" display="Ver validação" xr:uid="{00000000-0004-0000-0600-000000000000}"/>
  </hyperlinks>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4">
    <tabColor theme="3" tint="-0.499984740745262"/>
    <pageSetUpPr autoPageBreaks="0"/>
  </sheetPr>
  <dimension ref="A1:AB15"/>
  <sheetViews>
    <sheetView showGridLines="0" showRowColHeaders="0" zoomScaleNormal="100" workbookViewId="0">
      <selection activeCell="G20" sqref="G20"/>
    </sheetView>
  </sheetViews>
  <sheetFormatPr defaultColWidth="9.140625" defaultRowHeight="9" x14ac:dyDescent="0.15"/>
  <cols>
    <col min="1" max="1" width="8.42578125" style="13" customWidth="1"/>
    <col min="2" max="2" width="32.42578125" style="13" customWidth="1"/>
    <col min="3" max="5" width="17.140625" style="13" customWidth="1"/>
    <col min="6" max="7" width="8.140625" style="13" customWidth="1"/>
    <col min="8" max="16384" width="9.140625" style="13"/>
  </cols>
  <sheetData>
    <row r="1" spans="1:28" s="193" customFormat="1" ht="17.25" customHeight="1" x14ac:dyDescent="0.2">
      <c r="A1" s="196" t="str">
        <f>IF(Identificação!C17="","",Identificação!C17)</f>
        <v>ESCOLA BÁSICA DOS 2º E 3º CICLOS DO ESTREITO DE CÂMARA DE LOBOS</v>
      </c>
    </row>
    <row r="2" spans="1:28" s="193" customFormat="1" ht="17.25" customHeight="1" thickBot="1" x14ac:dyDescent="0.25">
      <c r="A2" s="192" t="e">
        <f>IF(#REF!="Preenchido","","Mensagem: " &amp;#REF! &amp; "! " &amp;#REF!)</f>
        <v>#REF!</v>
      </c>
      <c r="B2" s="192"/>
      <c r="C2" s="192"/>
      <c r="D2" s="192"/>
      <c r="E2" s="192"/>
      <c r="F2" s="197"/>
      <c r="G2" s="12"/>
      <c r="H2" s="12"/>
      <c r="I2" s="12"/>
      <c r="J2" s="12"/>
      <c r="K2" s="12"/>
      <c r="M2" s="12"/>
      <c r="P2" s="194"/>
      <c r="Q2" s="195"/>
    </row>
    <row r="3" spans="1:28" ht="34.5" customHeight="1" x14ac:dyDescent="0.15">
      <c r="A3" s="55" t="s">
        <v>67</v>
      </c>
      <c r="B3" s="120" t="s">
        <v>483</v>
      </c>
      <c r="C3" s="117" t="s">
        <v>33</v>
      </c>
      <c r="D3" s="117" t="s">
        <v>34</v>
      </c>
      <c r="E3" s="118" t="s">
        <v>20</v>
      </c>
    </row>
    <row r="4" spans="1:28" ht="22.5" customHeight="1" x14ac:dyDescent="0.15">
      <c r="A4" s="33" t="s">
        <v>68</v>
      </c>
      <c r="B4" s="34" t="s">
        <v>69</v>
      </c>
      <c r="C4" s="1">
        <v>0</v>
      </c>
      <c r="D4" s="1">
        <v>0</v>
      </c>
      <c r="E4" s="32">
        <f>SUM(C4,D4)</f>
        <v>0</v>
      </c>
      <c r="F4" s="37">
        <f>IF(OR(C4="",D4=""),1,0)</f>
        <v>0</v>
      </c>
      <c r="G4" s="37">
        <f>SUM(F4,F5,F6,F7)</f>
        <v>0</v>
      </c>
      <c r="H4" s="37" t="str">
        <f>IF(OR(C5&gt;0,D5&gt;0,C6&gt;0,D6&gt;0,C7&gt;0,D7&gt;0),"ERRO","OK")</f>
        <v>ERRO</v>
      </c>
    </row>
    <row r="5" spans="1:28" ht="22.5" customHeight="1" x14ac:dyDescent="0.15">
      <c r="A5" s="33" t="s">
        <v>70</v>
      </c>
      <c r="B5" s="34" t="s">
        <v>71</v>
      </c>
      <c r="C5" s="1">
        <v>0</v>
      </c>
      <c r="D5" s="1">
        <v>1</v>
      </c>
      <c r="E5" s="32">
        <f>SUM(C5,D5)</f>
        <v>1</v>
      </c>
      <c r="F5" s="37">
        <f>IF(OR(C5="",D5=""),1,0)</f>
        <v>0</v>
      </c>
      <c r="G5" s="37"/>
      <c r="H5" s="38"/>
    </row>
    <row r="6" spans="1:28" ht="22.5" customHeight="1" x14ac:dyDescent="0.15">
      <c r="A6" s="33" t="s">
        <v>72</v>
      </c>
      <c r="B6" s="34" t="s">
        <v>73</v>
      </c>
      <c r="C6" s="1">
        <v>0</v>
      </c>
      <c r="D6" s="1">
        <v>0</v>
      </c>
      <c r="E6" s="32">
        <f>SUM(C6,D6)</f>
        <v>0</v>
      </c>
      <c r="F6" s="37">
        <f>IF(OR(C6="",D6=""),1,0)</f>
        <v>0</v>
      </c>
      <c r="G6" s="59"/>
      <c r="H6" s="38"/>
    </row>
    <row r="7" spans="1:28" ht="22.5" customHeight="1" thickBot="1" x14ac:dyDescent="0.2">
      <c r="A7" s="70" t="s">
        <v>74</v>
      </c>
      <c r="B7" s="121" t="s">
        <v>75</v>
      </c>
      <c r="C7" s="5">
        <v>0</v>
      </c>
      <c r="D7" s="5">
        <v>1</v>
      </c>
      <c r="E7" s="123">
        <f>SUM(C7,D7)</f>
        <v>1</v>
      </c>
      <c r="F7" s="37">
        <f>IF(OR(C7="",D7=""),1,0)</f>
        <v>0</v>
      </c>
      <c r="G7" s="59"/>
      <c r="H7" s="38"/>
    </row>
    <row r="8" spans="1:28" ht="22.5" customHeight="1" thickBot="1" x14ac:dyDescent="0.2">
      <c r="A8" s="85" t="s">
        <v>76</v>
      </c>
      <c r="B8" s="171" t="s">
        <v>490</v>
      </c>
      <c r="C8" s="11">
        <v>0</v>
      </c>
      <c r="D8" s="11">
        <v>2</v>
      </c>
      <c r="E8" s="124">
        <f>SUM(C8,D8)</f>
        <v>2</v>
      </c>
      <c r="F8" s="59"/>
      <c r="G8" s="37">
        <f>IF(OR(C8="",D8=""),1,0)</f>
        <v>0</v>
      </c>
      <c r="H8" s="38"/>
    </row>
    <row r="10" spans="1:28" s="45" customFormat="1" ht="13.5" customHeight="1" x14ac:dyDescent="0.15">
      <c r="A10" s="42" t="s">
        <v>407</v>
      </c>
      <c r="B10" s="43"/>
      <c r="C10" s="44"/>
      <c r="N10" s="47"/>
      <c r="P10" s="48"/>
      <c r="Q10" s="48"/>
      <c r="R10" s="48"/>
      <c r="S10" s="48"/>
      <c r="T10" s="48"/>
      <c r="U10" s="48"/>
      <c r="V10" s="48"/>
      <c r="W10" s="48"/>
      <c r="X10" s="48"/>
      <c r="Y10" s="48"/>
      <c r="Z10" s="49"/>
      <c r="AA10" s="49"/>
      <c r="AB10" s="49"/>
    </row>
    <row r="11" spans="1:28" s="45" customFormat="1" ht="19.5" customHeight="1" x14ac:dyDescent="0.15">
      <c r="A11" s="274" t="s">
        <v>489</v>
      </c>
      <c r="B11" s="274"/>
      <c r="C11" s="274"/>
      <c r="D11" s="274"/>
      <c r="E11" s="274"/>
      <c r="F11" s="125"/>
      <c r="G11" s="50"/>
      <c r="H11" s="50"/>
      <c r="I11" s="50"/>
      <c r="J11" s="50"/>
      <c r="K11" s="50"/>
      <c r="L11" s="50"/>
      <c r="M11" s="50"/>
      <c r="N11" s="50"/>
      <c r="O11" s="119"/>
      <c r="P11" s="51"/>
      <c r="Q11" s="52"/>
      <c r="R11" s="48"/>
      <c r="S11" s="48"/>
      <c r="T11" s="48"/>
      <c r="U11" s="48"/>
      <c r="V11" s="48"/>
      <c r="W11" s="48"/>
      <c r="X11" s="48"/>
      <c r="Y11" s="48"/>
      <c r="Z11" s="49"/>
      <c r="AA11" s="49"/>
      <c r="AB11" s="49"/>
    </row>
    <row r="12" spans="1:28" s="45" customFormat="1" ht="19.5" customHeight="1" x14ac:dyDescent="0.15">
      <c r="A12" s="274" t="s">
        <v>496</v>
      </c>
      <c r="B12" s="274"/>
      <c r="C12" s="274"/>
      <c r="D12" s="274"/>
      <c r="E12" s="274"/>
      <c r="F12" s="125"/>
      <c r="G12" s="50"/>
      <c r="H12" s="50"/>
      <c r="I12" s="50"/>
      <c r="J12" s="50"/>
      <c r="K12" s="50"/>
      <c r="L12" s="50"/>
      <c r="M12" s="50"/>
      <c r="N12" s="50"/>
      <c r="O12" s="119"/>
      <c r="P12" s="51"/>
      <c r="Q12" s="52"/>
      <c r="R12" s="48"/>
      <c r="S12" s="48"/>
      <c r="T12" s="48"/>
      <c r="U12" s="48"/>
      <c r="V12" s="48"/>
      <c r="W12" s="48"/>
      <c r="X12" s="48"/>
      <c r="Y12" s="48"/>
      <c r="Z12" s="49"/>
      <c r="AA12" s="49"/>
      <c r="AB12" s="49"/>
    </row>
    <row r="13" spans="1:28" ht="13.5" customHeight="1" x14ac:dyDescent="0.15">
      <c r="O13" s="53"/>
      <c r="P13" s="53"/>
      <c r="Q13" s="53"/>
    </row>
    <row r="14" spans="1:28" ht="13.5" customHeight="1" thickBot="1" x14ac:dyDescent="0.2">
      <c r="A14" s="42" t="s">
        <v>468</v>
      </c>
      <c r="B14" s="43"/>
      <c r="C14" s="44"/>
      <c r="D14" s="45"/>
      <c r="E14" s="45"/>
      <c r="F14" s="45"/>
      <c r="G14" s="45"/>
      <c r="H14" s="45"/>
      <c r="I14" s="45"/>
      <c r="J14" s="45"/>
      <c r="K14" s="45"/>
      <c r="L14" s="45"/>
      <c r="M14" s="45"/>
      <c r="N14" s="47"/>
      <c r="O14" s="53"/>
      <c r="P14" s="53"/>
      <c r="Q14" s="53"/>
    </row>
    <row r="15" spans="1:28" ht="61.5" customHeight="1" thickBot="1" x14ac:dyDescent="0.2">
      <c r="A15" s="271"/>
      <c r="B15" s="272"/>
      <c r="C15" s="272"/>
      <c r="D15" s="272"/>
      <c r="E15" s="273"/>
      <c r="F15" s="54"/>
      <c r="G15" s="54"/>
      <c r="H15" s="54"/>
      <c r="I15" s="54"/>
      <c r="J15" s="54"/>
      <c r="K15" s="54"/>
      <c r="L15" s="54"/>
      <c r="M15" s="54"/>
      <c r="N15" s="54"/>
      <c r="O15" s="53"/>
      <c r="P15" s="53"/>
      <c r="Q15" s="53"/>
    </row>
  </sheetData>
  <sheetProtection password="CA77" sheet="1" objects="1" scenarios="1" formatCells="0"/>
  <mergeCells count="3">
    <mergeCell ref="A11:E11"/>
    <mergeCell ref="A15:E15"/>
    <mergeCell ref="A12:E12"/>
  </mergeCells>
  <phoneticPr fontId="0" type="noConversion"/>
  <hyperlinks>
    <hyperlink ref="A2" location="Validação!A1" display="Ver validação" xr:uid="{00000000-0004-0000-07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5">
    <tabColor theme="3" tint="-0.499984740745262"/>
    <pageSetUpPr autoPageBreaks="0"/>
  </sheetPr>
  <dimension ref="A1:AB19"/>
  <sheetViews>
    <sheetView showGridLines="0" showRowColHeaders="0" zoomScaleNormal="100" workbookViewId="0">
      <selection activeCell="A16" sqref="A16:F16"/>
    </sheetView>
  </sheetViews>
  <sheetFormatPr defaultColWidth="9.140625" defaultRowHeight="9" x14ac:dyDescent="0.15"/>
  <cols>
    <col min="1" max="1" width="8.5703125" style="13" customWidth="1"/>
    <col min="2" max="2" width="38.28515625" style="13" customWidth="1"/>
    <col min="3" max="5" width="17.140625" style="13" customWidth="1"/>
    <col min="6" max="6" width="10" style="13" customWidth="1"/>
    <col min="7" max="8" width="8.140625" style="13" customWidth="1"/>
    <col min="9" max="16384" width="9.140625" style="13"/>
  </cols>
  <sheetData>
    <row r="1" spans="1:28" s="193" customFormat="1" ht="17.25" customHeight="1" x14ac:dyDescent="0.2">
      <c r="A1" s="196" t="str">
        <f>IF(Identificação!C17="","",Identificação!C17)</f>
        <v>ESCOLA BÁSICA DOS 2º E 3º CICLOS DO ESTREITO DE CÂMARA DE LOBOS</v>
      </c>
    </row>
    <row r="2" spans="1:28"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28" ht="34.5" customHeight="1" x14ac:dyDescent="0.15">
      <c r="A3" s="55" t="s">
        <v>77</v>
      </c>
      <c r="B3" s="87" t="s">
        <v>494</v>
      </c>
      <c r="C3" s="117" t="s">
        <v>33</v>
      </c>
      <c r="D3" s="117" t="s">
        <v>34</v>
      </c>
      <c r="E3" s="117" t="s">
        <v>20</v>
      </c>
      <c r="F3" s="118" t="s">
        <v>55</v>
      </c>
    </row>
    <row r="4" spans="1:28" ht="22.5" customHeight="1" x14ac:dyDescent="0.15">
      <c r="A4" s="275"/>
      <c r="B4" s="34" t="s">
        <v>78</v>
      </c>
      <c r="C4" s="1">
        <v>0</v>
      </c>
      <c r="D4" s="1">
        <v>0</v>
      </c>
      <c r="E4" s="31">
        <f>SUM(C4,D4)</f>
        <v>0</v>
      </c>
      <c r="F4" s="36">
        <f>IF(OR(C4&lt;&gt;"",D4&lt;&gt;""),E4/$G$14,0)</f>
        <v>0</v>
      </c>
      <c r="G4" s="37">
        <f>IF(OR(C4="",D4=""),1,0)</f>
        <v>0</v>
      </c>
      <c r="H4" s="37">
        <f>SUM(G4,G5,G6,G7,G8,G9,G10,G11,G12,G13)</f>
        <v>0</v>
      </c>
      <c r="I4" s="37" t="str">
        <f>IF(SUM(C4:C13)&lt;&gt;'Recursos Humanos'!N4,"ERROH",IF(SUM(D4:D13)&lt;&gt;'Recursos Humanos'!N5,"ERROM","OK"))</f>
        <v>OK</v>
      </c>
      <c r="J4" s="37" t="str">
        <f>IF(OR(C4&gt;0,D4&gt;0),"ERRO4","OK")</f>
        <v>OK</v>
      </c>
      <c r="K4" s="59" t="str">
        <f>IF(SUM(C10:C13)&lt;SUM('Recursos Humanos'!D4,'Recursos Humanos'!E4,'Recursos Humanos'!J4,'Recursos Humanos'!K4,'Recursos Humanos'!L4),"ERROH",IF(SUM(D10:D13)&lt;SUM('Recursos Humanos'!D5:E5,'Recursos Humanos'!J5,'Recursos Humanos'!K5,'Recursos Humanos'!L5),"ERROM","OK"))</f>
        <v>OK</v>
      </c>
    </row>
    <row r="5" spans="1:28" ht="22.5" customHeight="1" x14ac:dyDescent="0.15">
      <c r="A5" s="276"/>
      <c r="B5" s="34" t="s">
        <v>79</v>
      </c>
      <c r="C5" s="1">
        <v>7</v>
      </c>
      <c r="D5" s="1">
        <v>12</v>
      </c>
      <c r="E5" s="31">
        <f t="shared" ref="E5:E13" si="0">SUM(C5,D5)</f>
        <v>19</v>
      </c>
      <c r="F5" s="36">
        <f t="shared" ref="F5:F13" si="1">IF(OR(C5&lt;&gt;"",D5&lt;&gt;""),E5/$G$14,0)</f>
        <v>9.0909090909090912E-2</v>
      </c>
      <c r="G5" s="37">
        <f t="shared" ref="G5:G13" si="2">IF(OR(C5="",D5=""),1,0)</f>
        <v>0</v>
      </c>
      <c r="H5" s="59"/>
      <c r="I5" s="59"/>
      <c r="J5" s="38"/>
      <c r="K5" s="38"/>
    </row>
    <row r="6" spans="1:28" ht="22.5" customHeight="1" x14ac:dyDescent="0.15">
      <c r="A6" s="276"/>
      <c r="B6" s="34" t="s">
        <v>80</v>
      </c>
      <c r="C6" s="1">
        <v>2</v>
      </c>
      <c r="D6" s="1">
        <v>14</v>
      </c>
      <c r="E6" s="31">
        <f t="shared" si="0"/>
        <v>16</v>
      </c>
      <c r="F6" s="36">
        <f t="shared" si="1"/>
        <v>7.6555023923444973E-2</v>
      </c>
      <c r="G6" s="37">
        <f t="shared" si="2"/>
        <v>0</v>
      </c>
      <c r="H6" s="59"/>
      <c r="I6" s="59"/>
      <c r="J6" s="38"/>
      <c r="K6" s="38"/>
    </row>
    <row r="7" spans="1:28" ht="22.5" customHeight="1" x14ac:dyDescent="0.15">
      <c r="A7" s="276"/>
      <c r="B7" s="34" t="s">
        <v>81</v>
      </c>
      <c r="C7" s="1">
        <v>2</v>
      </c>
      <c r="D7" s="1">
        <v>4</v>
      </c>
      <c r="E7" s="31">
        <f t="shared" si="0"/>
        <v>6</v>
      </c>
      <c r="F7" s="36">
        <f t="shared" si="1"/>
        <v>2.8708133971291867E-2</v>
      </c>
      <c r="G7" s="37">
        <f t="shared" si="2"/>
        <v>0</v>
      </c>
      <c r="H7" s="59"/>
      <c r="I7" s="59"/>
      <c r="J7" s="38"/>
      <c r="K7" s="38"/>
    </row>
    <row r="8" spans="1:28" ht="22.5" customHeight="1" x14ac:dyDescent="0.15">
      <c r="A8" s="276"/>
      <c r="B8" s="34" t="s">
        <v>82</v>
      </c>
      <c r="C8" s="1">
        <v>0</v>
      </c>
      <c r="D8" s="1">
        <v>0</v>
      </c>
      <c r="E8" s="31">
        <f t="shared" si="0"/>
        <v>0</v>
      </c>
      <c r="F8" s="36">
        <f t="shared" si="1"/>
        <v>0</v>
      </c>
      <c r="G8" s="37">
        <f t="shared" si="2"/>
        <v>0</v>
      </c>
      <c r="H8" s="59"/>
      <c r="I8" s="59"/>
      <c r="J8" s="38"/>
      <c r="K8" s="38"/>
    </row>
    <row r="9" spans="1:28" ht="22.5" customHeight="1" x14ac:dyDescent="0.15">
      <c r="A9" s="276"/>
      <c r="B9" s="34" t="s">
        <v>83</v>
      </c>
      <c r="C9" s="1">
        <v>2</v>
      </c>
      <c r="D9" s="1">
        <v>18</v>
      </c>
      <c r="E9" s="31">
        <f t="shared" si="0"/>
        <v>20</v>
      </c>
      <c r="F9" s="36">
        <f t="shared" si="1"/>
        <v>9.569377990430622E-2</v>
      </c>
      <c r="G9" s="37">
        <f t="shared" si="2"/>
        <v>0</v>
      </c>
      <c r="H9" s="59"/>
      <c r="I9" s="59"/>
      <c r="J9" s="38"/>
      <c r="K9" s="38"/>
    </row>
    <row r="10" spans="1:28" ht="22.5" customHeight="1" x14ac:dyDescent="0.15">
      <c r="A10" s="276"/>
      <c r="B10" s="34" t="s">
        <v>84</v>
      </c>
      <c r="C10" s="1">
        <v>1</v>
      </c>
      <c r="D10" s="1">
        <v>4</v>
      </c>
      <c r="E10" s="31">
        <f t="shared" si="0"/>
        <v>5</v>
      </c>
      <c r="F10" s="36">
        <f t="shared" si="1"/>
        <v>2.3923444976076555E-2</v>
      </c>
      <c r="G10" s="37">
        <f t="shared" si="2"/>
        <v>0</v>
      </c>
      <c r="H10" s="59"/>
      <c r="I10" s="59"/>
      <c r="J10" s="38"/>
      <c r="K10" s="38"/>
    </row>
    <row r="11" spans="1:28" ht="22.5" customHeight="1" x14ac:dyDescent="0.15">
      <c r="A11" s="276"/>
      <c r="B11" s="34" t="s">
        <v>85</v>
      </c>
      <c r="C11" s="1">
        <v>39</v>
      </c>
      <c r="D11" s="1">
        <v>89</v>
      </c>
      <c r="E11" s="31">
        <f t="shared" si="0"/>
        <v>128</v>
      </c>
      <c r="F11" s="36">
        <f t="shared" si="1"/>
        <v>0.61244019138755978</v>
      </c>
      <c r="G11" s="37">
        <f t="shared" si="2"/>
        <v>0</v>
      </c>
      <c r="H11" s="59"/>
      <c r="I11" s="59"/>
      <c r="J11" s="38"/>
      <c r="K11" s="38"/>
    </row>
    <row r="12" spans="1:28" ht="22.5" customHeight="1" x14ac:dyDescent="0.15">
      <c r="A12" s="276"/>
      <c r="B12" s="34" t="s">
        <v>86</v>
      </c>
      <c r="C12" s="1">
        <v>4</v>
      </c>
      <c r="D12" s="1">
        <v>11</v>
      </c>
      <c r="E12" s="31">
        <f t="shared" si="0"/>
        <v>15</v>
      </c>
      <c r="F12" s="36">
        <f t="shared" si="1"/>
        <v>7.1770334928229665E-2</v>
      </c>
      <c r="G12" s="37">
        <f t="shared" si="2"/>
        <v>0</v>
      </c>
      <c r="H12" s="59"/>
      <c r="I12" s="59"/>
      <c r="J12" s="38"/>
      <c r="K12" s="38"/>
    </row>
    <row r="13" spans="1:28" ht="22.5" customHeight="1" thickBot="1" x14ac:dyDescent="0.2">
      <c r="A13" s="277"/>
      <c r="B13" s="79" t="s">
        <v>87</v>
      </c>
      <c r="C13" s="6">
        <v>0</v>
      </c>
      <c r="D13" s="6">
        <v>0</v>
      </c>
      <c r="E13" s="7">
        <f t="shared" si="0"/>
        <v>0</v>
      </c>
      <c r="F13" s="41">
        <f t="shared" si="1"/>
        <v>0</v>
      </c>
      <c r="G13" s="37">
        <f t="shared" si="2"/>
        <v>0</v>
      </c>
      <c r="I13" s="59"/>
      <c r="J13" s="38"/>
      <c r="K13" s="38"/>
    </row>
    <row r="14" spans="1:28" x14ac:dyDescent="0.15">
      <c r="G14" s="63">
        <f>SUM(E4:E13)</f>
        <v>209</v>
      </c>
      <c r="H14" s="38"/>
      <c r="I14" s="38"/>
      <c r="J14" s="38"/>
      <c r="K14" s="38"/>
    </row>
    <row r="15" spans="1:28" s="45" customFormat="1" ht="13.5" customHeight="1" x14ac:dyDescent="0.15">
      <c r="A15" s="42" t="s">
        <v>407</v>
      </c>
      <c r="B15" s="43"/>
      <c r="C15" s="44"/>
      <c r="G15" s="46"/>
      <c r="H15" s="46"/>
      <c r="I15" s="46"/>
      <c r="J15" s="46"/>
      <c r="K15" s="46"/>
      <c r="N15" s="47"/>
      <c r="P15" s="48"/>
      <c r="Q15" s="48"/>
      <c r="R15" s="48"/>
      <c r="S15" s="48"/>
      <c r="T15" s="48"/>
      <c r="U15" s="48"/>
      <c r="V15" s="48"/>
      <c r="W15" s="48"/>
      <c r="X15" s="48"/>
      <c r="Y15" s="48"/>
      <c r="Z15" s="49"/>
      <c r="AA15" s="49"/>
      <c r="AB15" s="49"/>
    </row>
    <row r="16" spans="1:28" s="45" customFormat="1" ht="19.5" customHeight="1" x14ac:dyDescent="0.15">
      <c r="A16" s="274" t="s">
        <v>535</v>
      </c>
      <c r="B16" s="274"/>
      <c r="C16" s="274"/>
      <c r="D16" s="274"/>
      <c r="E16" s="274"/>
      <c r="F16" s="274"/>
      <c r="G16" s="50"/>
      <c r="H16" s="50"/>
      <c r="I16" s="50"/>
      <c r="J16" s="50"/>
      <c r="K16" s="50"/>
      <c r="L16" s="50"/>
      <c r="M16" s="50"/>
      <c r="N16" s="50"/>
      <c r="O16" s="119"/>
      <c r="P16" s="51"/>
      <c r="Q16" s="52"/>
      <c r="R16" s="48"/>
      <c r="S16" s="48"/>
      <c r="T16" s="48"/>
      <c r="U16" s="48"/>
      <c r="V16" s="48"/>
      <c r="W16" s="48"/>
      <c r="X16" s="48"/>
      <c r="Y16" s="48"/>
      <c r="Z16" s="49"/>
      <c r="AA16" s="49"/>
      <c r="AB16" s="49"/>
    </row>
    <row r="17" spans="1:17" ht="13.5" customHeight="1" x14ac:dyDescent="0.15">
      <c r="O17" s="53"/>
      <c r="P17" s="53"/>
      <c r="Q17" s="53"/>
    </row>
    <row r="18" spans="1:17" ht="13.5" customHeight="1" thickBot="1" x14ac:dyDescent="0.2">
      <c r="A18" s="42" t="s">
        <v>468</v>
      </c>
      <c r="B18" s="43"/>
      <c r="C18" s="44"/>
      <c r="D18" s="45"/>
      <c r="E18" s="45"/>
      <c r="F18" s="45"/>
      <c r="G18" s="45"/>
      <c r="H18" s="45"/>
      <c r="I18" s="45"/>
      <c r="J18" s="45"/>
      <c r="K18" s="45"/>
      <c r="L18" s="45"/>
      <c r="M18" s="45"/>
      <c r="N18" s="47"/>
      <c r="O18" s="53"/>
      <c r="P18" s="53"/>
      <c r="Q18" s="53"/>
    </row>
    <row r="19" spans="1:17" ht="61.5" customHeight="1" thickBot="1" x14ac:dyDescent="0.2">
      <c r="A19" s="271"/>
      <c r="B19" s="272"/>
      <c r="C19" s="272"/>
      <c r="D19" s="272"/>
      <c r="E19" s="272"/>
      <c r="F19" s="273"/>
      <c r="G19" s="54"/>
      <c r="H19" s="54"/>
      <c r="I19" s="54"/>
      <c r="J19" s="54"/>
      <c r="K19" s="54"/>
      <c r="L19" s="54"/>
      <c r="M19" s="54"/>
      <c r="N19" s="54"/>
      <c r="O19" s="53"/>
      <c r="P19" s="53"/>
      <c r="Q19" s="53"/>
    </row>
  </sheetData>
  <sheetProtection password="CA77" sheet="1" objects="1" scenarios="1" formatCells="0"/>
  <mergeCells count="3">
    <mergeCell ref="A4:A13"/>
    <mergeCell ref="A16:F16"/>
    <mergeCell ref="A19:F19"/>
  </mergeCells>
  <phoneticPr fontId="0" type="noConversion"/>
  <hyperlinks>
    <hyperlink ref="A2" location="Validação!A1" display="Ver validação" xr:uid="{00000000-0004-0000-08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6">
    <tabColor theme="3" tint="-0.499984740745262"/>
    <pageSetUpPr autoPageBreaks="0"/>
  </sheetPr>
  <dimension ref="A1:AB34"/>
  <sheetViews>
    <sheetView showGridLines="0" showRowColHeaders="0" zoomScaleNormal="100" workbookViewId="0">
      <selection activeCell="L11" sqref="L11"/>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17" ht="87" customHeight="1" x14ac:dyDescent="0.15">
      <c r="A3" s="55" t="s">
        <v>88</v>
      </c>
      <c r="B3" s="281" t="s">
        <v>497</v>
      </c>
      <c r="C3" s="282"/>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248" t="s">
        <v>89</v>
      </c>
      <c r="B4" s="251" t="s">
        <v>27</v>
      </c>
      <c r="C4" s="98" t="s">
        <v>21</v>
      </c>
      <c r="D4" s="155">
        <v>0</v>
      </c>
      <c r="E4" s="155">
        <v>0</v>
      </c>
      <c r="F4" s="155">
        <v>0</v>
      </c>
      <c r="G4" s="155">
        <v>0</v>
      </c>
      <c r="H4" s="155">
        <v>0</v>
      </c>
      <c r="I4" s="155">
        <v>0</v>
      </c>
      <c r="J4" s="106">
        <v>0</v>
      </c>
      <c r="K4" s="106">
        <v>0</v>
      </c>
      <c r="L4" s="155">
        <v>0</v>
      </c>
      <c r="M4" s="155">
        <v>0</v>
      </c>
      <c r="N4" s="99">
        <f>SUM(D4:M4)</f>
        <v>0</v>
      </c>
      <c r="O4" s="37">
        <f>IF(OR(D4="",E4="",F4="",G4="",H4="",I4="",J4="",K4="",L4="",M4="",D5="",E5="",F5="",G5="",H5="",I5="",J5="",K5="",L5="",M5=""),1,0)</f>
        <v>0</v>
      </c>
      <c r="P4" s="37">
        <f>SUM(O4,O7,O10,O13)</f>
        <v>0</v>
      </c>
      <c r="Q4" s="93"/>
    </row>
    <row r="5" spans="1:17" ht="13.5" customHeight="1" x14ac:dyDescent="0.15">
      <c r="A5" s="249"/>
      <c r="B5" s="252"/>
      <c r="C5" s="100" t="s">
        <v>24</v>
      </c>
      <c r="D5" s="156">
        <v>0</v>
      </c>
      <c r="E5" s="156">
        <v>0</v>
      </c>
      <c r="F5" s="156">
        <v>0</v>
      </c>
      <c r="G5" s="156">
        <v>0</v>
      </c>
      <c r="H5" s="156">
        <v>0</v>
      </c>
      <c r="I5" s="156">
        <v>0</v>
      </c>
      <c r="J5" s="107">
        <v>0</v>
      </c>
      <c r="K5" s="107">
        <v>0</v>
      </c>
      <c r="L5" s="156">
        <v>0</v>
      </c>
      <c r="M5" s="156">
        <v>0</v>
      </c>
      <c r="N5" s="101">
        <f t="shared" ref="N5:N15" si="0">SUM(D5:M5)</f>
        <v>0</v>
      </c>
      <c r="O5" s="38"/>
      <c r="P5" s="38"/>
    </row>
    <row r="6" spans="1:17" ht="13.5" customHeight="1" x14ac:dyDescent="0.15">
      <c r="A6" s="249"/>
      <c r="B6" s="255"/>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38"/>
      <c r="P6" s="38"/>
    </row>
    <row r="7" spans="1:17" ht="13.5" customHeight="1" x14ac:dyDescent="0.15">
      <c r="A7" s="248" t="s">
        <v>90</v>
      </c>
      <c r="B7" s="251" t="s">
        <v>342</v>
      </c>
      <c r="C7" s="98" t="s">
        <v>21</v>
      </c>
      <c r="D7" s="155">
        <v>0</v>
      </c>
      <c r="E7" s="155">
        <v>0</v>
      </c>
      <c r="F7" s="155">
        <v>0</v>
      </c>
      <c r="G7" s="155">
        <v>0</v>
      </c>
      <c r="H7" s="155">
        <v>0</v>
      </c>
      <c r="I7" s="155">
        <v>0</v>
      </c>
      <c r="J7" s="106">
        <v>0</v>
      </c>
      <c r="K7" s="106">
        <v>0</v>
      </c>
      <c r="L7" s="215">
        <v>3</v>
      </c>
      <c r="M7" s="155">
        <v>0</v>
      </c>
      <c r="N7" s="99">
        <f t="shared" si="0"/>
        <v>3</v>
      </c>
      <c r="O7" s="37">
        <f>IF(OR(D7="",E7="",F7="",G7="",H7="",I7="",J7="",K7="",L7="",M7="",D8="",E8="",F8="",G8="",H8="",I8="",J8="",K8="",L8="",M8=""),1,0)</f>
        <v>0</v>
      </c>
      <c r="P7" s="38"/>
    </row>
    <row r="8" spans="1:17" ht="13.5" customHeight="1" x14ac:dyDescent="0.15">
      <c r="A8" s="249"/>
      <c r="B8" s="252"/>
      <c r="C8" s="100" t="s">
        <v>24</v>
      </c>
      <c r="D8" s="156">
        <v>0</v>
      </c>
      <c r="E8" s="156">
        <v>0</v>
      </c>
      <c r="F8" s="156">
        <v>0</v>
      </c>
      <c r="G8" s="156">
        <v>0</v>
      </c>
      <c r="H8" s="156">
        <v>0</v>
      </c>
      <c r="I8" s="156">
        <v>0</v>
      </c>
      <c r="J8" s="107">
        <v>0</v>
      </c>
      <c r="K8" s="107">
        <v>0</v>
      </c>
      <c r="L8" s="216">
        <v>2</v>
      </c>
      <c r="M8" s="156">
        <v>0</v>
      </c>
      <c r="N8" s="101">
        <f t="shared" si="0"/>
        <v>2</v>
      </c>
      <c r="O8" s="38"/>
      <c r="P8" s="38"/>
    </row>
    <row r="9" spans="1:17" ht="13.5" customHeight="1" x14ac:dyDescent="0.15">
      <c r="A9" s="249"/>
      <c r="B9" s="255"/>
      <c r="C9" s="102" t="s">
        <v>25</v>
      </c>
      <c r="D9" s="102">
        <f t="shared" ref="D9:M9" si="2">SUM(D7,D8)</f>
        <v>0</v>
      </c>
      <c r="E9" s="102">
        <f t="shared" si="2"/>
        <v>0</v>
      </c>
      <c r="F9" s="102">
        <f t="shared" si="2"/>
        <v>0</v>
      </c>
      <c r="G9" s="102">
        <f t="shared" si="2"/>
        <v>0</v>
      </c>
      <c r="H9" s="102">
        <f t="shared" si="2"/>
        <v>0</v>
      </c>
      <c r="I9" s="102">
        <f t="shared" si="2"/>
        <v>0</v>
      </c>
      <c r="J9" s="102">
        <f t="shared" si="2"/>
        <v>0</v>
      </c>
      <c r="K9" s="102">
        <f t="shared" si="2"/>
        <v>0</v>
      </c>
      <c r="L9" s="102">
        <f t="shared" si="2"/>
        <v>5</v>
      </c>
      <c r="M9" s="102">
        <f t="shared" si="2"/>
        <v>0</v>
      </c>
      <c r="N9" s="103">
        <f t="shared" si="0"/>
        <v>5</v>
      </c>
      <c r="O9" s="38"/>
      <c r="P9" s="38"/>
    </row>
    <row r="10" spans="1:17" ht="13.5" customHeight="1" x14ac:dyDescent="0.15">
      <c r="A10" s="248" t="s">
        <v>91</v>
      </c>
      <c r="B10" s="251" t="s">
        <v>498</v>
      </c>
      <c r="C10" s="98" t="s">
        <v>21</v>
      </c>
      <c r="D10" s="155">
        <v>0</v>
      </c>
      <c r="E10" s="155">
        <v>0</v>
      </c>
      <c r="F10" s="155">
        <v>0</v>
      </c>
      <c r="G10" s="155">
        <v>0</v>
      </c>
      <c r="H10" s="155">
        <v>0</v>
      </c>
      <c r="I10" s="155">
        <v>0</v>
      </c>
      <c r="J10" s="106">
        <v>0</v>
      </c>
      <c r="K10" s="106">
        <v>0</v>
      </c>
      <c r="L10" s="155">
        <v>1</v>
      </c>
      <c r="M10" s="155">
        <v>0</v>
      </c>
      <c r="N10" s="99">
        <f t="shared" si="0"/>
        <v>1</v>
      </c>
      <c r="O10" s="37">
        <f>IF(OR(D10="",E10="",F10="",G10="",H10="",I10="",J10="",K10="",L10="",M10="",D11="",E11="",F11="",G11="",H11="",I11="",J11="",K11="",L11="",M11=""),1,0)</f>
        <v>0</v>
      </c>
      <c r="P10" s="38"/>
    </row>
    <row r="11" spans="1:17" ht="13.5" customHeight="1" x14ac:dyDescent="0.15">
      <c r="A11" s="249"/>
      <c r="B11" s="252"/>
      <c r="C11" s="100" t="s">
        <v>24</v>
      </c>
      <c r="D11" s="156">
        <v>0</v>
      </c>
      <c r="E11" s="156">
        <v>0</v>
      </c>
      <c r="F11" s="156">
        <v>0</v>
      </c>
      <c r="G11" s="156">
        <v>0</v>
      </c>
      <c r="H11" s="156">
        <v>0</v>
      </c>
      <c r="I11" s="156">
        <v>0</v>
      </c>
      <c r="J11" s="107">
        <v>0</v>
      </c>
      <c r="K11" s="107">
        <v>0</v>
      </c>
      <c r="L11" s="216">
        <v>9</v>
      </c>
      <c r="M11" s="156">
        <v>0</v>
      </c>
      <c r="N11" s="101">
        <f t="shared" si="0"/>
        <v>9</v>
      </c>
      <c r="O11" s="38"/>
      <c r="P11" s="38"/>
    </row>
    <row r="12" spans="1:17" ht="13.5" customHeight="1" x14ac:dyDescent="0.15">
      <c r="A12" s="249"/>
      <c r="B12" s="255"/>
      <c r="C12" s="102" t="s">
        <v>25</v>
      </c>
      <c r="D12" s="102">
        <f>SUM(D10,D11)</f>
        <v>0</v>
      </c>
      <c r="E12" s="102">
        <f t="shared" ref="E12:M12" si="3">SUM(E10,E11)</f>
        <v>0</v>
      </c>
      <c r="F12" s="102">
        <f t="shared" si="3"/>
        <v>0</v>
      </c>
      <c r="G12" s="102">
        <f t="shared" si="3"/>
        <v>0</v>
      </c>
      <c r="H12" s="102">
        <f t="shared" si="3"/>
        <v>0</v>
      </c>
      <c r="I12" s="102">
        <f t="shared" si="3"/>
        <v>0</v>
      </c>
      <c r="J12" s="102">
        <f t="shared" si="3"/>
        <v>0</v>
      </c>
      <c r="K12" s="102">
        <f t="shared" si="3"/>
        <v>0</v>
      </c>
      <c r="L12" s="102">
        <f t="shared" si="3"/>
        <v>10</v>
      </c>
      <c r="M12" s="102">
        <f t="shared" si="3"/>
        <v>0</v>
      </c>
      <c r="N12" s="103">
        <f t="shared" si="0"/>
        <v>10</v>
      </c>
      <c r="O12" s="38"/>
      <c r="P12" s="38"/>
    </row>
    <row r="13" spans="1:17" ht="13.5" customHeight="1" x14ac:dyDescent="0.15">
      <c r="A13" s="248" t="s">
        <v>92</v>
      </c>
      <c r="B13" s="251" t="s">
        <v>31</v>
      </c>
      <c r="C13" s="98" t="s">
        <v>21</v>
      </c>
      <c r="D13" s="155">
        <v>0</v>
      </c>
      <c r="E13" s="155">
        <v>1</v>
      </c>
      <c r="F13" s="155">
        <v>0</v>
      </c>
      <c r="G13" s="155">
        <v>0</v>
      </c>
      <c r="H13" s="155">
        <v>0</v>
      </c>
      <c r="I13" s="155">
        <v>0</v>
      </c>
      <c r="J13" s="106">
        <v>0</v>
      </c>
      <c r="K13" s="106">
        <v>0</v>
      </c>
      <c r="L13" s="155">
        <v>0</v>
      </c>
      <c r="M13" s="155">
        <v>0</v>
      </c>
      <c r="N13" s="99">
        <f t="shared" si="0"/>
        <v>1</v>
      </c>
      <c r="O13" s="37">
        <f>IF(OR(D13="",E13="",F13="",G13="",H13="",I13="",J13="",K13="",L13="",M13="",D14="",E14="",F14="",G14="",H14="",I14="",J14="",K14="",L14="",M14=""),1,0)</f>
        <v>0</v>
      </c>
      <c r="P13" s="38"/>
    </row>
    <row r="14" spans="1:17" ht="13.5" customHeight="1" x14ac:dyDescent="0.15">
      <c r="A14" s="249"/>
      <c r="B14" s="252"/>
      <c r="C14" s="100" t="s">
        <v>24</v>
      </c>
      <c r="D14" s="156">
        <v>0</v>
      </c>
      <c r="E14" s="156">
        <v>0</v>
      </c>
      <c r="F14" s="156">
        <v>0</v>
      </c>
      <c r="G14" s="156">
        <v>2</v>
      </c>
      <c r="H14" s="156">
        <v>0</v>
      </c>
      <c r="I14" s="156">
        <v>0</v>
      </c>
      <c r="J14" s="107">
        <v>0</v>
      </c>
      <c r="K14" s="107">
        <v>0</v>
      </c>
      <c r="L14" s="156">
        <v>0</v>
      </c>
      <c r="M14" s="156">
        <v>0</v>
      </c>
      <c r="N14" s="101">
        <f t="shared" si="0"/>
        <v>2</v>
      </c>
      <c r="O14" s="38"/>
      <c r="P14" s="38"/>
    </row>
    <row r="15" spans="1:17" ht="13.5" customHeight="1" x14ac:dyDescent="0.15">
      <c r="A15" s="249"/>
      <c r="B15" s="255"/>
      <c r="C15" s="102" t="s">
        <v>25</v>
      </c>
      <c r="D15" s="102">
        <f t="shared" ref="D15:M15" si="4">SUM(D13,D14)</f>
        <v>0</v>
      </c>
      <c r="E15" s="102">
        <f t="shared" si="4"/>
        <v>1</v>
      </c>
      <c r="F15" s="102">
        <f t="shared" si="4"/>
        <v>0</v>
      </c>
      <c r="G15" s="102">
        <f t="shared" si="4"/>
        <v>2</v>
      </c>
      <c r="H15" s="102">
        <f t="shared" si="4"/>
        <v>0</v>
      </c>
      <c r="I15" s="102">
        <f t="shared" si="4"/>
        <v>0</v>
      </c>
      <c r="J15" s="102">
        <f t="shared" si="4"/>
        <v>0</v>
      </c>
      <c r="K15" s="102">
        <f t="shared" si="4"/>
        <v>0</v>
      </c>
      <c r="L15" s="102">
        <f t="shared" si="4"/>
        <v>0</v>
      </c>
      <c r="M15" s="102">
        <f t="shared" si="4"/>
        <v>0</v>
      </c>
      <c r="N15" s="103">
        <f t="shared" si="0"/>
        <v>3</v>
      </c>
      <c r="O15" s="38"/>
      <c r="P15" s="38"/>
    </row>
    <row r="16" spans="1:17" ht="22.5" customHeight="1" thickBot="1" x14ac:dyDescent="0.2">
      <c r="A16" s="61" t="s">
        <v>93</v>
      </c>
      <c r="B16" s="283" t="s">
        <v>20</v>
      </c>
      <c r="C16" s="284"/>
      <c r="D16" s="7">
        <f>SUM(D15,D12,D9,D6)</f>
        <v>0</v>
      </c>
      <c r="E16" s="7">
        <f t="shared" ref="E16:M16" si="5">SUM(E15,E12,E9,E6)</f>
        <v>1</v>
      </c>
      <c r="F16" s="7">
        <f t="shared" si="5"/>
        <v>0</v>
      </c>
      <c r="G16" s="7">
        <f t="shared" si="5"/>
        <v>2</v>
      </c>
      <c r="H16" s="7">
        <f t="shared" si="5"/>
        <v>0</v>
      </c>
      <c r="I16" s="7">
        <f t="shared" si="5"/>
        <v>0</v>
      </c>
      <c r="J16" s="7">
        <f t="shared" si="5"/>
        <v>0</v>
      </c>
      <c r="K16" s="7">
        <f t="shared" si="5"/>
        <v>0</v>
      </c>
      <c r="L16" s="7">
        <f t="shared" si="5"/>
        <v>15</v>
      </c>
      <c r="M16" s="7">
        <f t="shared" si="5"/>
        <v>0</v>
      </c>
      <c r="N16" s="8">
        <f>SUM(N15,N12,N9,N6)</f>
        <v>18</v>
      </c>
      <c r="O16" s="38"/>
      <c r="P16" s="38"/>
    </row>
    <row r="17" spans="1:28" x14ac:dyDescent="0.15">
      <c r="D17" s="63" t="str">
        <f>IF(SUM(D4,D7,D10,D13)-SUM(Saídas!D4,Saídas!D7,Saídas!D10,Saídas!D13)&gt;'Recursos Humanos'!D4,"ERROH",IF(SUM(D5,D8,D11,D14)-SUM(Saídas!D5,Saídas!D8,Saídas!D11,Saídas!D14)&gt;'Recursos Humanos'!D5,"ERROM","OK"))</f>
        <v>OK</v>
      </c>
      <c r="E17" s="63" t="str">
        <f>IF(SUM(E4,E7,E10,E13)-SUM(Saídas!E4,Saídas!E7,Saídas!E10,Saídas!E13)&gt;'Recursos Humanos'!E4,"ERROH",IF(SUM(E5,E8,E11,E14)-SUM(Saídas!E5,Saídas!E8,Saídas!E11,Saídas!E14)&gt;'Recursos Humanos'!E5,"ERROM","OK"))</f>
        <v>OK</v>
      </c>
      <c r="F17" s="63" t="str">
        <f>IF(SUM(F4,F7,F10,F13)-SUM(Saídas!F4,Saídas!F7,Saídas!F10,Saídas!F13)&gt;'Recursos Humanos'!F4,"ERROH",IF(SUM(F5,F8,F11,F14)-SUM(Saídas!F5,Saídas!F8,Saídas!F11,Saídas!F14)&gt;'Recursos Humanos'!F5,"ERROM","OK"))</f>
        <v>OK</v>
      </c>
      <c r="G17" s="63" t="str">
        <f>IF(SUM(G4,G7,G10,G13)-SUM(Saídas!G4,Saídas!G7,Saídas!G10,Saídas!G13)&gt;'Recursos Humanos'!G4,"ERROH",IF(SUM(G5,G8,G11,G14)-SUM(Saídas!G5,Saídas!G8,Saídas!G11,Saídas!G14)&gt;'Recursos Humanos'!G5,"ERROM","OK"))</f>
        <v>OK</v>
      </c>
      <c r="H17" s="63" t="str">
        <f>IF(SUM(H4,H7,H10,H13)-SUM(Saídas!H4,Saídas!H7,Saídas!H10,Saídas!H13)&gt;'Recursos Humanos'!H4,"ERROH",IF(SUM(H5,H8,H11,H14)-SUM(Saídas!H5,Saídas!H8,Saídas!H11,Saídas!H14)&gt;'Recursos Humanos'!H5,"ERROM","OK"))</f>
        <v>OK</v>
      </c>
      <c r="I17" s="63" t="str">
        <f>IF(SUM(I4,I7,I10,I13)-SUM(Saídas!I4,Saídas!I7,Saídas!I10,Saídas!I13)&gt;'Recursos Humanos'!I4,"ERROH",IF(SUM(I5,I8,I11,I14)-SUM(Saídas!I5,Saídas!I8,Saídas!I11,Saídas!I14)&gt;'Recursos Humanos'!I5,"ERROM","OK"))</f>
        <v>OK</v>
      </c>
      <c r="J17" s="63" t="str">
        <f>IF(SUM(J4,J7,J10,J13)-SUM(Saídas!J4,Saídas!J7,Saídas!J10,Saídas!J13)&gt;'Recursos Humanos'!J4,"ERROH",IF(SUM(J5,J8,J11,J14)-SUM(Saídas!J5,Saídas!J8,Saídas!J11,Saídas!J14)&gt;'Recursos Humanos'!J5,"ERROM","OK"))</f>
        <v>OK</v>
      </c>
      <c r="K17" s="63" t="str">
        <f>IF(SUM(K4,K7,K10,K13)-SUM(Saídas!K4,Saídas!K7,Saídas!K10,Saídas!K13)&gt;'Recursos Humanos'!K4,"ERROH",IF(SUM(K5,K8,K11,K14)-SUM(Saídas!K5,Saídas!K8,Saídas!K11,Saídas!K14)&gt;'Recursos Humanos'!K5,"ERROM","OK"))</f>
        <v>OK</v>
      </c>
      <c r="L17" s="63" t="str">
        <f>IF(SUM(L4,L7,L10,L13)-SUM(Saídas!L4,Saídas!L7,Saídas!L10,Saídas!L13)&gt;'Recursos Humanos'!L4,"ERROH",IF(SUM(L5,L8,L11,L14)-SUM(Saídas!L5,Saídas!L8,Saídas!L11,Saídas!L14)&gt;'Recursos Humanos'!L5,"ERROM","OK"))</f>
        <v>OK</v>
      </c>
      <c r="M17" s="63" t="str">
        <f>IF(SUM(M4,M7,M10,M13)-SUM(Saídas!M4,Saídas!M7,Saídas!M10,Saídas!M13)&gt;'Recursos Humanos'!M4,"ERROH",IF(SUM(M5,M8,M11,M14)-SUM(Saídas!M5,Saídas!M8,Saídas!M11,Saídas!M14)&gt;'Recursos Humanos'!M5,"ERROM","OK"))</f>
        <v>OK</v>
      </c>
      <c r="N17" s="38"/>
      <c r="O17" s="38"/>
      <c r="P17" s="38"/>
    </row>
    <row r="18" spans="1:28" ht="13.5" customHeight="1" thickBot="1" x14ac:dyDescent="0.2">
      <c r="A18" s="42" t="s">
        <v>11</v>
      </c>
      <c r="B18" s="42"/>
      <c r="C18" s="114"/>
      <c r="D18" s="114"/>
      <c r="E18" s="114"/>
      <c r="F18" s="114"/>
      <c r="G18" s="114"/>
      <c r="H18" s="114"/>
      <c r="I18" s="114"/>
      <c r="J18" s="114"/>
      <c r="K18" s="114"/>
      <c r="L18" s="114"/>
      <c r="M18" s="43"/>
      <c r="N18" s="47"/>
      <c r="O18" s="38"/>
      <c r="P18" s="59"/>
      <c r="Q18" s="38"/>
    </row>
    <row r="19" spans="1:28" ht="13.5" customHeight="1" thickBot="1" x14ac:dyDescent="0.2">
      <c r="A19" s="262" t="s">
        <v>569</v>
      </c>
      <c r="B19" s="263"/>
      <c r="C19" s="263"/>
      <c r="D19" s="263"/>
      <c r="E19" s="263"/>
      <c r="F19" s="263"/>
      <c r="G19" s="263"/>
      <c r="H19" s="263"/>
      <c r="I19" s="263"/>
      <c r="J19" s="263"/>
      <c r="K19" s="263"/>
      <c r="L19" s="263"/>
      <c r="M19" s="263"/>
      <c r="N19" s="264"/>
      <c r="O19" s="37" t="str">
        <f>IF(AND(N15&lt;&gt;0,A19=""),"ERRO","OK")</f>
        <v>OK</v>
      </c>
      <c r="P19" s="59"/>
      <c r="Q19" s="38"/>
    </row>
    <row r="20" spans="1:28" ht="13.5" customHeight="1" x14ac:dyDescent="0.15">
      <c r="B20" s="115"/>
      <c r="O20" s="38"/>
      <c r="P20" s="38"/>
      <c r="Q20" s="38"/>
    </row>
    <row r="21" spans="1:28" s="45" customFormat="1" ht="13.5" customHeight="1" x14ac:dyDescent="0.15">
      <c r="A21" s="42" t="s">
        <v>407</v>
      </c>
      <c r="B21" s="43"/>
      <c r="C21" s="44"/>
      <c r="G21" s="46"/>
      <c r="H21" s="46"/>
      <c r="I21" s="46"/>
      <c r="J21" s="46"/>
      <c r="K21" s="46"/>
      <c r="N21" s="47"/>
      <c r="P21" s="48"/>
      <c r="Q21" s="48"/>
      <c r="R21" s="48"/>
      <c r="S21" s="48"/>
      <c r="T21" s="48"/>
      <c r="U21" s="48"/>
      <c r="V21" s="48"/>
      <c r="W21" s="48"/>
      <c r="X21" s="48"/>
      <c r="Y21" s="48"/>
      <c r="Z21" s="49"/>
      <c r="AA21" s="49"/>
      <c r="AB21" s="49"/>
    </row>
    <row r="22" spans="1:28" s="45" customFormat="1" ht="19.5" customHeight="1" x14ac:dyDescent="0.15">
      <c r="A22" s="259" t="s">
        <v>536</v>
      </c>
      <c r="B22" s="259"/>
      <c r="C22" s="259"/>
      <c r="D22" s="259"/>
      <c r="E22" s="259"/>
      <c r="F22" s="259"/>
      <c r="G22" s="259"/>
      <c r="H22" s="259"/>
      <c r="I22" s="259"/>
      <c r="J22" s="259"/>
      <c r="K22" s="259"/>
      <c r="L22" s="259"/>
      <c r="M22" s="259"/>
      <c r="N22" s="259"/>
      <c r="O22" s="51"/>
      <c r="P22" s="51"/>
      <c r="Q22" s="52"/>
      <c r="R22" s="48"/>
      <c r="S22" s="48"/>
      <c r="T22" s="48"/>
      <c r="U22" s="48"/>
      <c r="V22" s="48"/>
      <c r="W22" s="48"/>
      <c r="X22" s="48"/>
      <c r="Y22" s="48"/>
      <c r="Z22" s="49"/>
      <c r="AA22" s="49"/>
      <c r="AB22" s="49"/>
    </row>
    <row r="23" spans="1:28" ht="19.5" customHeight="1" x14ac:dyDescent="0.15">
      <c r="A23" s="259" t="s">
        <v>537</v>
      </c>
      <c r="B23" s="259"/>
      <c r="C23" s="259"/>
      <c r="D23" s="259"/>
      <c r="E23" s="259"/>
      <c r="F23" s="259"/>
      <c r="G23" s="259"/>
      <c r="H23" s="259"/>
      <c r="I23" s="259"/>
      <c r="J23" s="259"/>
      <c r="K23" s="259"/>
      <c r="L23" s="259"/>
      <c r="M23" s="259"/>
      <c r="N23" s="259"/>
    </row>
    <row r="24" spans="1:28" ht="19.5" customHeight="1" x14ac:dyDescent="0.15">
      <c r="A24" s="259" t="s">
        <v>538</v>
      </c>
      <c r="B24" s="259"/>
      <c r="C24" s="259"/>
      <c r="D24" s="259"/>
      <c r="E24" s="259"/>
      <c r="F24" s="259"/>
      <c r="G24" s="259"/>
      <c r="H24" s="259"/>
      <c r="I24" s="259"/>
      <c r="J24" s="259"/>
      <c r="K24" s="259"/>
      <c r="L24" s="259"/>
      <c r="M24" s="259"/>
      <c r="N24" s="259"/>
    </row>
    <row r="25" spans="1:28" ht="13.5" customHeight="1" x14ac:dyDescent="0.15">
      <c r="O25" s="53"/>
      <c r="P25" s="53"/>
      <c r="Q25" s="53"/>
    </row>
    <row r="26" spans="1:28" ht="13.5" customHeight="1" thickBot="1" x14ac:dyDescent="0.2">
      <c r="A26" s="42" t="s">
        <v>468</v>
      </c>
      <c r="B26" s="43"/>
      <c r="C26" s="44"/>
      <c r="D26" s="45"/>
      <c r="E26" s="45"/>
      <c r="F26" s="45"/>
      <c r="G26" s="45"/>
      <c r="H26" s="45"/>
      <c r="I26" s="45"/>
      <c r="J26" s="45"/>
      <c r="K26" s="45"/>
      <c r="L26" s="45"/>
      <c r="M26" s="45"/>
      <c r="N26" s="47"/>
      <c r="O26" s="53"/>
      <c r="P26" s="53"/>
      <c r="Q26" s="53"/>
    </row>
    <row r="27" spans="1:28" ht="61.5" customHeight="1" thickBot="1" x14ac:dyDescent="0.2">
      <c r="A27" s="256"/>
      <c r="B27" s="257"/>
      <c r="C27" s="257"/>
      <c r="D27" s="257"/>
      <c r="E27" s="257"/>
      <c r="F27" s="257"/>
      <c r="G27" s="257"/>
      <c r="H27" s="257"/>
      <c r="I27" s="257"/>
      <c r="J27" s="257"/>
      <c r="K27" s="257"/>
      <c r="L27" s="257"/>
      <c r="M27" s="257"/>
      <c r="N27" s="258"/>
      <c r="O27" s="53"/>
      <c r="P27" s="53"/>
      <c r="Q27" s="53"/>
    </row>
    <row r="28" spans="1:28" ht="13.5" customHeight="1" x14ac:dyDescent="0.15">
      <c r="A28" s="116"/>
      <c r="B28" s="116"/>
      <c r="C28" s="116"/>
      <c r="D28" s="116"/>
      <c r="E28" s="116"/>
      <c r="F28" s="116"/>
      <c r="G28" s="116"/>
      <c r="H28" s="116"/>
      <c r="I28" s="116"/>
      <c r="J28" s="116"/>
      <c r="K28" s="116"/>
      <c r="L28" s="116"/>
      <c r="M28" s="116"/>
      <c r="N28" s="116"/>
    </row>
    <row r="29" spans="1:28" ht="13.5" customHeight="1" x14ac:dyDescent="0.15">
      <c r="A29" s="116"/>
      <c r="B29" s="116"/>
      <c r="C29" s="116"/>
      <c r="D29" s="116"/>
      <c r="E29" s="116"/>
      <c r="F29" s="116"/>
      <c r="G29" s="116"/>
      <c r="H29" s="116"/>
      <c r="I29" s="116"/>
      <c r="J29" s="116"/>
      <c r="K29" s="116"/>
      <c r="L29" s="116"/>
      <c r="M29" s="116"/>
      <c r="N29" s="116"/>
    </row>
    <row r="30" spans="1:28" ht="13.5" customHeight="1" x14ac:dyDescent="0.15">
      <c r="A30" s="116"/>
      <c r="B30" s="116"/>
      <c r="C30" s="116"/>
      <c r="D30" s="116"/>
      <c r="E30" s="116"/>
      <c r="F30" s="116"/>
      <c r="G30" s="116"/>
      <c r="H30" s="116"/>
      <c r="I30" s="116"/>
      <c r="J30" s="116"/>
      <c r="K30" s="116"/>
      <c r="L30" s="116"/>
      <c r="M30" s="116"/>
      <c r="N30" s="116"/>
    </row>
    <row r="31" spans="1:28" ht="13.5" customHeight="1" x14ac:dyDescent="0.15">
      <c r="A31" s="116"/>
      <c r="B31" s="116"/>
      <c r="C31" s="116"/>
      <c r="D31" s="116"/>
      <c r="E31" s="116"/>
      <c r="F31" s="116"/>
      <c r="G31" s="116"/>
      <c r="H31" s="116"/>
      <c r="I31" s="116"/>
      <c r="J31" s="116"/>
      <c r="K31" s="116"/>
      <c r="L31" s="116"/>
      <c r="M31" s="116"/>
      <c r="N31" s="116"/>
    </row>
    <row r="32" spans="1:28" ht="13.5" customHeight="1" x14ac:dyDescent="0.15">
      <c r="A32" s="116"/>
      <c r="B32" s="116"/>
      <c r="C32" s="116"/>
      <c r="D32" s="116"/>
      <c r="E32" s="116"/>
      <c r="F32" s="116"/>
      <c r="G32" s="116"/>
      <c r="H32" s="116"/>
      <c r="I32" s="116"/>
      <c r="J32" s="116"/>
      <c r="K32" s="116"/>
      <c r="L32" s="116"/>
      <c r="M32" s="116"/>
      <c r="N32" s="116"/>
    </row>
    <row r="33" spans="1:14" ht="13.5" customHeight="1" x14ac:dyDescent="0.15">
      <c r="A33" s="116"/>
      <c r="B33" s="116"/>
      <c r="C33" s="116"/>
      <c r="D33" s="116"/>
      <c r="E33" s="116"/>
      <c r="F33" s="116"/>
      <c r="G33" s="116"/>
      <c r="H33" s="116"/>
      <c r="I33" s="116"/>
      <c r="J33" s="116"/>
      <c r="K33" s="116"/>
      <c r="L33" s="116"/>
      <c r="M33" s="116"/>
      <c r="N33" s="116"/>
    </row>
    <row r="34" spans="1:14" ht="13.5" customHeight="1" x14ac:dyDescent="0.15"/>
  </sheetData>
  <sheetProtection password="CA77" sheet="1" objects="1" scenarios="1" formatCells="0"/>
  <mergeCells count="15">
    <mergeCell ref="B10:B12"/>
    <mergeCell ref="B13:B15"/>
    <mergeCell ref="A27:N27"/>
    <mergeCell ref="A23:N23"/>
    <mergeCell ref="A24:N24"/>
    <mergeCell ref="A19:N19"/>
    <mergeCell ref="A10:A12"/>
    <mergeCell ref="A13:A15"/>
    <mergeCell ref="A22:N22"/>
    <mergeCell ref="B16:C16"/>
    <mergeCell ref="A4:A6"/>
    <mergeCell ref="A7:A9"/>
    <mergeCell ref="B3:C3"/>
    <mergeCell ref="B4:B6"/>
    <mergeCell ref="B7:B9"/>
  </mergeCells>
  <phoneticPr fontId="0" type="noConversion"/>
  <hyperlinks>
    <hyperlink ref="A2" location="Validação!A1" display="Ver validação" xr:uid="{00000000-0004-0000-0900-000000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7">
    <tabColor theme="3" tint="-0.499984740745262"/>
    <pageSetUpPr autoPageBreaks="0"/>
  </sheetPr>
  <dimension ref="A1:AB24"/>
  <sheetViews>
    <sheetView showGridLines="0" showRowColHeaders="0" zoomScaleNormal="100" workbookViewId="0">
      <selection activeCell="H7" sqref="H7"/>
    </sheetView>
  </sheetViews>
  <sheetFormatPr defaultColWidth="9.140625"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3" customFormat="1" ht="17.25" customHeight="1" x14ac:dyDescent="0.2">
      <c r="A1" s="196" t="str">
        <f>IF(Identificação!C17="","",Identificação!C17)</f>
        <v>ESCOLA BÁSICA DOS 2º E 3º CICLOS DO ESTREITO DE CÂMARA DE LOBOS</v>
      </c>
    </row>
    <row r="2" spans="1:17"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17" ht="87" customHeight="1" x14ac:dyDescent="0.15">
      <c r="A3" s="55" t="s">
        <v>94</v>
      </c>
      <c r="B3" s="281" t="s">
        <v>495</v>
      </c>
      <c r="C3" s="282"/>
      <c r="D3" s="56" t="s">
        <v>19</v>
      </c>
      <c r="E3" s="2" t="s">
        <v>403</v>
      </c>
      <c r="F3" s="56" t="s">
        <v>404</v>
      </c>
      <c r="G3" s="56" t="s">
        <v>405</v>
      </c>
      <c r="H3" s="56" t="s">
        <v>406</v>
      </c>
      <c r="I3" s="56" t="s">
        <v>351</v>
      </c>
      <c r="J3" s="56" t="s">
        <v>413</v>
      </c>
      <c r="K3" s="56" t="s">
        <v>414</v>
      </c>
      <c r="L3" s="56" t="s">
        <v>412</v>
      </c>
      <c r="M3" s="56" t="s">
        <v>31</v>
      </c>
      <c r="N3" s="57" t="s">
        <v>20</v>
      </c>
      <c r="O3" s="38"/>
      <c r="P3" s="38"/>
      <c r="Q3" s="38"/>
    </row>
    <row r="4" spans="1:17" ht="13.5" customHeight="1" x14ac:dyDescent="0.15">
      <c r="A4" s="248" t="s">
        <v>455</v>
      </c>
      <c r="B4" s="251" t="s">
        <v>415</v>
      </c>
      <c r="C4" s="98" t="s">
        <v>21</v>
      </c>
      <c r="D4" s="155">
        <v>0</v>
      </c>
      <c r="E4" s="155">
        <v>0</v>
      </c>
      <c r="F4" s="155">
        <v>0</v>
      </c>
      <c r="G4" s="155">
        <v>0</v>
      </c>
      <c r="H4" s="155">
        <v>0</v>
      </c>
      <c r="I4" s="155">
        <v>0</v>
      </c>
      <c r="J4" s="106">
        <v>0</v>
      </c>
      <c r="K4" s="106">
        <v>0</v>
      </c>
      <c r="L4" s="155">
        <v>0</v>
      </c>
      <c r="M4" s="155">
        <v>0</v>
      </c>
      <c r="N4" s="99">
        <f t="shared" ref="N4:N15" si="0">SUM(D4:M4)</f>
        <v>0</v>
      </c>
      <c r="O4" s="37">
        <f>IF(OR(D4="",E4="",F4="",G4="",H4="",I4="",J4="",K4="",L4="",M4="",D5="",E5="",F5="",G5="",H5="",I5="",J5="",K5="",L5="",M5=""),1,0)</f>
        <v>0</v>
      </c>
      <c r="P4" s="37">
        <f>SUM(O4,O7,O10,O13)</f>
        <v>0</v>
      </c>
      <c r="Q4" s="38"/>
    </row>
    <row r="5" spans="1:17" ht="13.5" customHeight="1" x14ac:dyDescent="0.15">
      <c r="A5" s="249"/>
      <c r="B5" s="252"/>
      <c r="C5" s="100" t="s">
        <v>24</v>
      </c>
      <c r="D5" s="156">
        <v>0</v>
      </c>
      <c r="E5" s="156">
        <v>0</v>
      </c>
      <c r="F5" s="156">
        <v>0</v>
      </c>
      <c r="G5" s="156">
        <v>0</v>
      </c>
      <c r="H5" s="156">
        <v>0</v>
      </c>
      <c r="I5" s="156">
        <v>0</v>
      </c>
      <c r="J5" s="107">
        <v>0</v>
      </c>
      <c r="K5" s="107">
        <v>0</v>
      </c>
      <c r="L5" s="156">
        <v>0</v>
      </c>
      <c r="M5" s="156">
        <v>0</v>
      </c>
      <c r="N5" s="101">
        <f t="shared" si="0"/>
        <v>0</v>
      </c>
      <c r="O5" s="38"/>
      <c r="P5" s="38"/>
      <c r="Q5" s="38"/>
    </row>
    <row r="6" spans="1:17" ht="13.5" customHeight="1" x14ac:dyDescent="0.15">
      <c r="A6" s="254"/>
      <c r="B6" s="255"/>
      <c r="C6" s="102" t="s">
        <v>25</v>
      </c>
      <c r="D6" s="102">
        <f t="shared" ref="D6:M6" si="1">SUM(D4,D5)</f>
        <v>0</v>
      </c>
      <c r="E6" s="102">
        <f t="shared" si="1"/>
        <v>0</v>
      </c>
      <c r="F6" s="102">
        <f>SUM(F4,F5)</f>
        <v>0</v>
      </c>
      <c r="G6" s="102">
        <f t="shared" si="1"/>
        <v>0</v>
      </c>
      <c r="H6" s="102">
        <f t="shared" si="1"/>
        <v>0</v>
      </c>
      <c r="I6" s="102">
        <f t="shared" si="1"/>
        <v>0</v>
      </c>
      <c r="J6" s="102">
        <f t="shared" si="1"/>
        <v>0</v>
      </c>
      <c r="K6" s="102">
        <f t="shared" si="1"/>
        <v>0</v>
      </c>
      <c r="L6" s="102">
        <f t="shared" si="1"/>
        <v>0</v>
      </c>
      <c r="M6" s="102">
        <f t="shared" si="1"/>
        <v>0</v>
      </c>
      <c r="N6" s="103">
        <f t="shared" si="0"/>
        <v>0</v>
      </c>
      <c r="O6" s="38"/>
      <c r="P6" s="38"/>
      <c r="Q6" s="38"/>
    </row>
    <row r="7" spans="1:17" ht="13.5" customHeight="1" x14ac:dyDescent="0.15">
      <c r="A7" s="248" t="s">
        <v>456</v>
      </c>
      <c r="B7" s="251" t="s">
        <v>559</v>
      </c>
      <c r="C7" s="98" t="s">
        <v>21</v>
      </c>
      <c r="D7" s="155">
        <v>0</v>
      </c>
      <c r="E7" s="155">
        <v>0</v>
      </c>
      <c r="F7" s="155">
        <v>0</v>
      </c>
      <c r="G7" s="155">
        <v>0</v>
      </c>
      <c r="H7" s="155">
        <v>0</v>
      </c>
      <c r="I7" s="155">
        <v>0</v>
      </c>
      <c r="J7" s="106">
        <v>0</v>
      </c>
      <c r="K7" s="106">
        <v>0</v>
      </c>
      <c r="L7" s="155">
        <v>3</v>
      </c>
      <c r="M7" s="155">
        <v>0</v>
      </c>
      <c r="N7" s="99">
        <f t="shared" si="0"/>
        <v>3</v>
      </c>
      <c r="O7" s="37">
        <f>IF(OR(D7="",E7="",F7="",G7="",H7="",I7="",J7="",K7="",L7="",M7="",D8="",E8="",F8="",G8="",H8="",I8="",J8="",K8="",L8="",M8=""),1,0)</f>
        <v>0</v>
      </c>
      <c r="P7" s="38"/>
      <c r="Q7" s="38"/>
    </row>
    <row r="8" spans="1:17" ht="13.5" customHeight="1" x14ac:dyDescent="0.15">
      <c r="A8" s="249"/>
      <c r="B8" s="252"/>
      <c r="C8" s="100" t="s">
        <v>24</v>
      </c>
      <c r="D8" s="156">
        <v>0</v>
      </c>
      <c r="E8" s="156">
        <v>0</v>
      </c>
      <c r="F8" s="156">
        <v>0</v>
      </c>
      <c r="G8" s="156">
        <v>0</v>
      </c>
      <c r="H8" s="156">
        <v>0</v>
      </c>
      <c r="I8" s="156">
        <v>0</v>
      </c>
      <c r="J8" s="107">
        <v>0</v>
      </c>
      <c r="K8" s="107">
        <v>0</v>
      </c>
      <c r="L8" s="156">
        <v>6</v>
      </c>
      <c r="M8" s="156">
        <v>0</v>
      </c>
      <c r="N8" s="101">
        <f t="shared" si="0"/>
        <v>6</v>
      </c>
      <c r="O8" s="38"/>
      <c r="P8" s="38"/>
      <c r="Q8" s="38"/>
    </row>
    <row r="9" spans="1:17" ht="13.5" customHeight="1" x14ac:dyDescent="0.15">
      <c r="A9" s="254"/>
      <c r="B9" s="255"/>
      <c r="C9" s="102" t="s">
        <v>25</v>
      </c>
      <c r="D9" s="102">
        <f t="shared" ref="D9:M9" si="2">SUM(D7,D8)</f>
        <v>0</v>
      </c>
      <c r="E9" s="102">
        <f t="shared" si="2"/>
        <v>0</v>
      </c>
      <c r="F9" s="102">
        <f t="shared" si="2"/>
        <v>0</v>
      </c>
      <c r="G9" s="102">
        <f t="shared" si="2"/>
        <v>0</v>
      </c>
      <c r="H9" s="102">
        <f t="shared" si="2"/>
        <v>0</v>
      </c>
      <c r="I9" s="102">
        <f t="shared" si="2"/>
        <v>0</v>
      </c>
      <c r="J9" s="102">
        <f t="shared" si="2"/>
        <v>0</v>
      </c>
      <c r="K9" s="102">
        <f t="shared" si="2"/>
        <v>0</v>
      </c>
      <c r="L9" s="102">
        <f t="shared" si="2"/>
        <v>9</v>
      </c>
      <c r="M9" s="102">
        <f t="shared" si="2"/>
        <v>0</v>
      </c>
      <c r="N9" s="103">
        <f t="shared" si="0"/>
        <v>9</v>
      </c>
      <c r="O9" s="38"/>
      <c r="P9" s="38"/>
      <c r="Q9" s="38"/>
    </row>
    <row r="10" spans="1:17" ht="13.5" customHeight="1" x14ac:dyDescent="0.15">
      <c r="A10" s="248" t="s">
        <v>457</v>
      </c>
      <c r="B10" s="251" t="s">
        <v>560</v>
      </c>
      <c r="C10" s="98" t="s">
        <v>21</v>
      </c>
      <c r="D10" s="155">
        <v>0</v>
      </c>
      <c r="E10" s="155">
        <v>0</v>
      </c>
      <c r="F10" s="155">
        <v>0</v>
      </c>
      <c r="G10" s="155">
        <v>0</v>
      </c>
      <c r="H10" s="155">
        <v>0</v>
      </c>
      <c r="I10" s="155">
        <v>0</v>
      </c>
      <c r="J10" s="106">
        <v>0</v>
      </c>
      <c r="K10" s="106">
        <v>0</v>
      </c>
      <c r="L10" s="215">
        <v>1</v>
      </c>
      <c r="M10" s="155">
        <v>0</v>
      </c>
      <c r="N10" s="99">
        <f t="shared" ref="N10:N12" si="3">SUM(D10:M10)</f>
        <v>1</v>
      </c>
      <c r="O10" s="37">
        <f>IF(OR(D10="",E10="",F10="",G10="",H10="",I10="",J10="",K10="",L10="",M10="",D11="",E11="",F11="",G11="",H11="",I11="",J11="",K11="",L11="",M11=""),1,0)</f>
        <v>0</v>
      </c>
      <c r="P10" s="38"/>
      <c r="Q10" s="38"/>
    </row>
    <row r="11" spans="1:17" ht="13.5" customHeight="1" x14ac:dyDescent="0.15">
      <c r="A11" s="249"/>
      <c r="B11" s="252"/>
      <c r="C11" s="100" t="s">
        <v>24</v>
      </c>
      <c r="D11" s="156">
        <v>0</v>
      </c>
      <c r="E11" s="156">
        <v>0</v>
      </c>
      <c r="F11" s="156">
        <v>0</v>
      </c>
      <c r="G11" s="156">
        <v>0</v>
      </c>
      <c r="H11" s="156">
        <v>0</v>
      </c>
      <c r="I11" s="156">
        <v>0</v>
      </c>
      <c r="J11" s="107">
        <v>0</v>
      </c>
      <c r="K11" s="107">
        <v>0</v>
      </c>
      <c r="L11" s="216">
        <v>3</v>
      </c>
      <c r="M11" s="156">
        <v>0</v>
      </c>
      <c r="N11" s="101">
        <f t="shared" si="3"/>
        <v>3</v>
      </c>
      <c r="O11" s="38"/>
      <c r="P11" s="38"/>
      <c r="Q11" s="38"/>
    </row>
    <row r="12" spans="1:17" ht="13.5" customHeight="1" x14ac:dyDescent="0.15">
      <c r="A12" s="254"/>
      <c r="B12" s="255"/>
      <c r="C12" s="102" t="s">
        <v>25</v>
      </c>
      <c r="D12" s="102">
        <f t="shared" ref="D12:M12" si="4">SUM(D10,D11)</f>
        <v>0</v>
      </c>
      <c r="E12" s="102">
        <f t="shared" si="4"/>
        <v>0</v>
      </c>
      <c r="F12" s="102">
        <f t="shared" si="4"/>
        <v>0</v>
      </c>
      <c r="G12" s="102">
        <f t="shared" si="4"/>
        <v>0</v>
      </c>
      <c r="H12" s="102">
        <f t="shared" si="4"/>
        <v>0</v>
      </c>
      <c r="I12" s="102">
        <f t="shared" si="4"/>
        <v>0</v>
      </c>
      <c r="J12" s="102">
        <f t="shared" si="4"/>
        <v>0</v>
      </c>
      <c r="K12" s="102">
        <f t="shared" si="4"/>
        <v>0</v>
      </c>
      <c r="L12" s="102">
        <f t="shared" si="4"/>
        <v>4</v>
      </c>
      <c r="M12" s="102">
        <f t="shared" si="4"/>
        <v>0</v>
      </c>
      <c r="N12" s="103">
        <f t="shared" si="3"/>
        <v>4</v>
      </c>
      <c r="O12" s="38"/>
      <c r="P12" s="38"/>
      <c r="Q12" s="38"/>
    </row>
    <row r="13" spans="1:17" ht="13.5" customHeight="1" x14ac:dyDescent="0.15">
      <c r="A13" s="248" t="s">
        <v>458</v>
      </c>
      <c r="B13" s="251" t="s">
        <v>31</v>
      </c>
      <c r="C13" s="98" t="s">
        <v>21</v>
      </c>
      <c r="D13" s="155">
        <v>0</v>
      </c>
      <c r="E13" s="155">
        <v>1</v>
      </c>
      <c r="F13" s="155">
        <v>0</v>
      </c>
      <c r="G13" s="155">
        <v>1</v>
      </c>
      <c r="H13" s="155">
        <v>0</v>
      </c>
      <c r="I13" s="155">
        <v>0</v>
      </c>
      <c r="J13" s="106">
        <v>0</v>
      </c>
      <c r="K13" s="106">
        <v>0</v>
      </c>
      <c r="L13" s="155">
        <v>0</v>
      </c>
      <c r="M13" s="155">
        <v>0</v>
      </c>
      <c r="N13" s="99">
        <f t="shared" si="0"/>
        <v>2</v>
      </c>
      <c r="O13" s="37">
        <f>IF(OR(D13="",E13="",F13="",G13="",H13="",I13="",J13="",K13="",L13="",M13="",D14="",E14="",F14="",G14="",H14="",I14="",J14="",K14="",L14="",M14=""),1,0)</f>
        <v>0</v>
      </c>
      <c r="P13" s="38"/>
      <c r="Q13" s="38"/>
    </row>
    <row r="14" spans="1:17" ht="13.5" customHeight="1" x14ac:dyDescent="0.15">
      <c r="A14" s="249"/>
      <c r="B14" s="252"/>
      <c r="C14" s="100" t="s">
        <v>24</v>
      </c>
      <c r="D14" s="156">
        <v>0</v>
      </c>
      <c r="E14" s="156">
        <v>0</v>
      </c>
      <c r="F14" s="156">
        <v>0</v>
      </c>
      <c r="G14" s="156">
        <v>1</v>
      </c>
      <c r="H14" s="156">
        <v>0</v>
      </c>
      <c r="I14" s="156">
        <v>0</v>
      </c>
      <c r="J14" s="107">
        <v>0</v>
      </c>
      <c r="K14" s="107">
        <v>0</v>
      </c>
      <c r="L14" s="156">
        <v>0</v>
      </c>
      <c r="M14" s="156">
        <v>0</v>
      </c>
      <c r="N14" s="101">
        <f t="shared" si="0"/>
        <v>1</v>
      </c>
      <c r="O14" s="38"/>
      <c r="P14" s="38"/>
      <c r="Q14" s="38"/>
    </row>
    <row r="15" spans="1:17" ht="13.5" customHeight="1" x14ac:dyDescent="0.15">
      <c r="A15" s="254"/>
      <c r="B15" s="255"/>
      <c r="C15" s="102" t="s">
        <v>25</v>
      </c>
      <c r="D15" s="102">
        <f t="shared" ref="D15:M15" si="5">SUM(D13,D14)</f>
        <v>0</v>
      </c>
      <c r="E15" s="102">
        <f t="shared" si="5"/>
        <v>1</v>
      </c>
      <c r="F15" s="102">
        <f t="shared" si="5"/>
        <v>0</v>
      </c>
      <c r="G15" s="102">
        <f t="shared" si="5"/>
        <v>2</v>
      </c>
      <c r="H15" s="102">
        <f t="shared" si="5"/>
        <v>0</v>
      </c>
      <c r="I15" s="102">
        <f t="shared" si="5"/>
        <v>0</v>
      </c>
      <c r="J15" s="102">
        <f t="shared" si="5"/>
        <v>0</v>
      </c>
      <c r="K15" s="102">
        <f t="shared" si="5"/>
        <v>0</v>
      </c>
      <c r="L15" s="102">
        <f t="shared" si="5"/>
        <v>0</v>
      </c>
      <c r="M15" s="102">
        <f t="shared" si="5"/>
        <v>0</v>
      </c>
      <c r="N15" s="103">
        <f t="shared" si="0"/>
        <v>3</v>
      </c>
      <c r="O15" s="38"/>
      <c r="P15" s="38"/>
      <c r="Q15" s="38"/>
    </row>
    <row r="16" spans="1:17" ht="22.5" customHeight="1" thickBot="1" x14ac:dyDescent="0.2">
      <c r="A16" s="61" t="s">
        <v>561</v>
      </c>
      <c r="B16" s="283" t="s">
        <v>20</v>
      </c>
      <c r="C16" s="284"/>
      <c r="D16" s="7">
        <f>SUM(D15,D9,D12,D6)</f>
        <v>0</v>
      </c>
      <c r="E16" s="7">
        <f t="shared" ref="E16:N16" si="6">SUM(E15,E9,E12,E6)</f>
        <v>1</v>
      </c>
      <c r="F16" s="7">
        <f t="shared" si="6"/>
        <v>0</v>
      </c>
      <c r="G16" s="7">
        <f t="shared" si="6"/>
        <v>2</v>
      </c>
      <c r="H16" s="7">
        <f t="shared" si="6"/>
        <v>0</v>
      </c>
      <c r="I16" s="7">
        <f t="shared" si="6"/>
        <v>0</v>
      </c>
      <c r="J16" s="7">
        <f t="shared" si="6"/>
        <v>0</v>
      </c>
      <c r="K16" s="7">
        <f t="shared" si="6"/>
        <v>0</v>
      </c>
      <c r="L16" s="7">
        <f t="shared" si="6"/>
        <v>13</v>
      </c>
      <c r="M16" s="7">
        <f t="shared" si="6"/>
        <v>0</v>
      </c>
      <c r="N16" s="8">
        <f t="shared" si="6"/>
        <v>16</v>
      </c>
      <c r="O16" s="37"/>
      <c r="P16" s="38"/>
      <c r="Q16" s="38"/>
    </row>
    <row r="17" spans="1:28" x14ac:dyDescent="0.15">
      <c r="O17" s="38"/>
      <c r="P17" s="38"/>
      <c r="Q17" s="38"/>
    </row>
    <row r="18" spans="1:28" ht="13.5" customHeight="1" thickBot="1" x14ac:dyDescent="0.2">
      <c r="A18" s="42" t="s">
        <v>564</v>
      </c>
      <c r="B18" s="42"/>
      <c r="C18" s="114"/>
      <c r="D18" s="114"/>
      <c r="E18" s="114"/>
      <c r="F18" s="114"/>
      <c r="G18" s="114"/>
      <c r="H18" s="114"/>
      <c r="I18" s="114"/>
      <c r="J18" s="114"/>
      <c r="K18" s="114"/>
      <c r="L18" s="114"/>
      <c r="M18" s="43"/>
      <c r="N18" s="47"/>
      <c r="O18" s="38"/>
      <c r="P18" s="59"/>
      <c r="Q18" s="38"/>
    </row>
    <row r="19" spans="1:28" ht="13.5" customHeight="1" thickBot="1" x14ac:dyDescent="0.2">
      <c r="A19" s="262" t="s">
        <v>569</v>
      </c>
      <c r="B19" s="263"/>
      <c r="C19" s="263"/>
      <c r="D19" s="263"/>
      <c r="E19" s="263"/>
      <c r="F19" s="263"/>
      <c r="G19" s="263"/>
      <c r="H19" s="263"/>
      <c r="I19" s="263"/>
      <c r="J19" s="263"/>
      <c r="K19" s="263"/>
      <c r="L19" s="263"/>
      <c r="M19" s="263"/>
      <c r="N19" s="264"/>
      <c r="O19" s="63" t="str">
        <f>IF(AND(N15&lt;&gt;0,A19=""),"ERRO","OK")</f>
        <v>OK</v>
      </c>
      <c r="P19" s="59"/>
      <c r="Q19" s="38"/>
    </row>
    <row r="20" spans="1:28" s="45" customFormat="1" ht="13.5" customHeight="1" x14ac:dyDescent="0.15">
      <c r="A20" s="42" t="s">
        <v>407</v>
      </c>
      <c r="B20" s="43"/>
      <c r="C20" s="44"/>
      <c r="G20" s="46"/>
      <c r="H20" s="46"/>
      <c r="I20" s="46"/>
      <c r="J20" s="46"/>
      <c r="K20" s="46"/>
      <c r="N20" s="47"/>
      <c r="P20" s="48"/>
      <c r="Q20" s="48"/>
      <c r="R20" s="48"/>
      <c r="S20" s="48"/>
      <c r="T20" s="48"/>
      <c r="U20" s="48"/>
      <c r="V20" s="48"/>
      <c r="W20" s="48"/>
      <c r="X20" s="48"/>
      <c r="Y20" s="48"/>
      <c r="Z20" s="49"/>
      <c r="AA20" s="49"/>
      <c r="AB20" s="49"/>
    </row>
    <row r="21" spans="1:28" s="45" customFormat="1" ht="19.5" customHeight="1" x14ac:dyDescent="0.15">
      <c r="A21" s="259" t="s">
        <v>539</v>
      </c>
      <c r="B21" s="259"/>
      <c r="C21" s="259"/>
      <c r="D21" s="259"/>
      <c r="E21" s="259"/>
      <c r="F21" s="259"/>
      <c r="G21" s="259"/>
      <c r="H21" s="259"/>
      <c r="I21" s="259"/>
      <c r="J21" s="259"/>
      <c r="K21" s="259"/>
      <c r="L21" s="259"/>
      <c r="M21" s="259"/>
      <c r="N21" s="259"/>
      <c r="O21" s="51"/>
      <c r="P21" s="51"/>
      <c r="Q21" s="52"/>
      <c r="R21" s="48"/>
      <c r="S21" s="48"/>
      <c r="T21" s="48"/>
      <c r="U21" s="48"/>
      <c r="V21" s="48"/>
      <c r="W21" s="48"/>
      <c r="X21" s="48"/>
      <c r="Y21" s="48"/>
      <c r="Z21" s="49"/>
      <c r="AA21" s="49"/>
      <c r="AB21" s="49"/>
    </row>
    <row r="22" spans="1:28" ht="13.5" customHeight="1" x14ac:dyDescent="0.15">
      <c r="O22" s="53"/>
      <c r="P22" s="53"/>
      <c r="Q22" s="53"/>
    </row>
    <row r="23" spans="1:28" ht="13.5" customHeight="1" thickBot="1" x14ac:dyDescent="0.2">
      <c r="A23" s="42" t="s">
        <v>468</v>
      </c>
      <c r="B23" s="43"/>
      <c r="C23" s="44"/>
      <c r="D23" s="45"/>
      <c r="E23" s="45"/>
      <c r="F23" s="45"/>
      <c r="G23" s="45"/>
      <c r="H23" s="45"/>
      <c r="I23" s="45"/>
      <c r="J23" s="45"/>
      <c r="K23" s="45"/>
      <c r="L23" s="45"/>
      <c r="M23" s="45"/>
      <c r="N23" s="47"/>
      <c r="O23" s="53"/>
      <c r="P23" s="53"/>
      <c r="Q23" s="53"/>
    </row>
    <row r="24" spans="1:28" ht="61.5" customHeight="1" thickBot="1" x14ac:dyDescent="0.2">
      <c r="A24" s="256"/>
      <c r="B24" s="257"/>
      <c r="C24" s="257"/>
      <c r="D24" s="257"/>
      <c r="E24" s="257"/>
      <c r="F24" s="257"/>
      <c r="G24" s="257"/>
      <c r="H24" s="257"/>
      <c r="I24" s="257"/>
      <c r="J24" s="257"/>
      <c r="K24" s="257"/>
      <c r="L24" s="257"/>
      <c r="M24" s="257"/>
      <c r="N24" s="258"/>
      <c r="O24" s="53"/>
      <c r="P24" s="53"/>
      <c r="Q24" s="53"/>
    </row>
  </sheetData>
  <sheetProtection password="CA77" sheet="1" objects="1" scenarios="1" formatCells="0"/>
  <mergeCells count="13">
    <mergeCell ref="B3:C3"/>
    <mergeCell ref="B4:B6"/>
    <mergeCell ref="B7:B9"/>
    <mergeCell ref="A24:N24"/>
    <mergeCell ref="A19:N19"/>
    <mergeCell ref="A4:A6"/>
    <mergeCell ref="A7:A9"/>
    <mergeCell ref="A13:A15"/>
    <mergeCell ref="B13:B15"/>
    <mergeCell ref="A21:N21"/>
    <mergeCell ref="B16:C16"/>
    <mergeCell ref="A10:A12"/>
    <mergeCell ref="B10:B12"/>
  </mergeCells>
  <phoneticPr fontId="0" type="noConversion"/>
  <hyperlinks>
    <hyperlink ref="A2" location="Validação!A1" display="Ver validação" xr:uid="{00000000-0004-0000-0A00-000000000000}"/>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8">
    <tabColor theme="3" tint="-0.499984740745262"/>
    <pageSetUpPr autoPageBreaks="0"/>
  </sheetPr>
  <dimension ref="A1:AB20"/>
  <sheetViews>
    <sheetView showGridLines="0" showRowColHeaders="0" zoomScaleNormal="100" workbookViewId="0">
      <selection activeCell="N11" sqref="N11"/>
    </sheetView>
  </sheetViews>
  <sheetFormatPr defaultColWidth="9.140625"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3" customFormat="1" ht="17.25" customHeight="1" x14ac:dyDescent="0.2">
      <c r="A1" s="196" t="str">
        <f>IF(Identificação!C17="","",Identificação!C17)</f>
        <v>ESCOLA BÁSICA DOS 2º E 3º CICLOS DO ESTREITO DE CÂMARA DE LOBOS</v>
      </c>
    </row>
    <row r="2" spans="1:28" s="193" customFormat="1" ht="17.25" customHeight="1" thickBot="1" x14ac:dyDescent="0.25">
      <c r="A2" s="192" t="e">
        <f>IF(#REF!="Preenchido","","Mensagem: " &amp;#REF! &amp; "! " &amp;#REF!)</f>
        <v>#REF!</v>
      </c>
      <c r="B2" s="192"/>
      <c r="C2" s="192"/>
      <c r="D2" s="192"/>
      <c r="E2" s="192"/>
      <c r="F2" s="192"/>
      <c r="G2" s="12"/>
      <c r="H2" s="12"/>
      <c r="I2" s="12"/>
      <c r="J2" s="12"/>
      <c r="K2" s="12"/>
      <c r="M2" s="12"/>
      <c r="P2" s="194"/>
      <c r="Q2" s="195"/>
    </row>
    <row r="3" spans="1:28" ht="87" customHeight="1" x14ac:dyDescent="0.15">
      <c r="A3" s="55" t="s">
        <v>95</v>
      </c>
      <c r="B3" s="110" t="s">
        <v>499</v>
      </c>
      <c r="C3" s="56" t="s">
        <v>19</v>
      </c>
      <c r="D3" s="2" t="s">
        <v>403</v>
      </c>
      <c r="E3" s="56" t="s">
        <v>404</v>
      </c>
      <c r="F3" s="56" t="s">
        <v>405</v>
      </c>
      <c r="G3" s="56" t="s">
        <v>406</v>
      </c>
      <c r="H3" s="56" t="s">
        <v>351</v>
      </c>
      <c r="I3" s="56" t="s">
        <v>413</v>
      </c>
      <c r="J3" s="56" t="s">
        <v>414</v>
      </c>
      <c r="K3" s="56" t="s">
        <v>412</v>
      </c>
      <c r="L3" s="56" t="s">
        <v>31</v>
      </c>
      <c r="M3" s="57" t="s">
        <v>20</v>
      </c>
    </row>
    <row r="4" spans="1:28" ht="22.5" customHeight="1" x14ac:dyDescent="0.15">
      <c r="A4" s="33" t="s">
        <v>96</v>
      </c>
      <c r="B4" s="34" t="s">
        <v>97</v>
      </c>
      <c r="C4" s="1">
        <v>0</v>
      </c>
      <c r="D4" s="1">
        <v>0</v>
      </c>
      <c r="E4" s="1">
        <v>0</v>
      </c>
      <c r="F4" s="1">
        <v>0</v>
      </c>
      <c r="G4" s="1">
        <v>0</v>
      </c>
      <c r="H4" s="1">
        <v>0</v>
      </c>
      <c r="I4" s="31">
        <v>0</v>
      </c>
      <c r="J4" s="31">
        <v>0</v>
      </c>
      <c r="K4" s="1">
        <v>0</v>
      </c>
      <c r="L4" s="1">
        <v>0</v>
      </c>
      <c r="M4" s="32">
        <f>SUM(C4:L4)</f>
        <v>0</v>
      </c>
      <c r="N4" s="37">
        <f>IF(OR(K4="",L4=""),1,0)</f>
        <v>0</v>
      </c>
      <c r="O4" s="37">
        <f>SUM(N4,N5,N6,N7,N8,N9,N10,N11)</f>
        <v>0</v>
      </c>
      <c r="P4" s="93"/>
    </row>
    <row r="5" spans="1:28" ht="22.5" customHeight="1" x14ac:dyDescent="0.15">
      <c r="A5" s="33" t="s">
        <v>98</v>
      </c>
      <c r="B5" s="34" t="s">
        <v>99</v>
      </c>
      <c r="C5" s="1">
        <v>0</v>
      </c>
      <c r="D5" s="1">
        <v>0</v>
      </c>
      <c r="E5" s="1">
        <v>0</v>
      </c>
      <c r="F5" s="1">
        <v>0</v>
      </c>
      <c r="G5" s="1">
        <v>0</v>
      </c>
      <c r="H5" s="1">
        <v>0</v>
      </c>
      <c r="I5" s="31">
        <v>0</v>
      </c>
      <c r="J5" s="31">
        <v>0</v>
      </c>
      <c r="K5" s="1">
        <v>0</v>
      </c>
      <c r="L5" s="1">
        <v>0</v>
      </c>
      <c r="M5" s="32">
        <f>SUM(C5:L5)</f>
        <v>0</v>
      </c>
      <c r="N5" s="37">
        <f t="shared" ref="N5:N11" si="0">IF(OR(K5="",L5=""),1,0)</f>
        <v>0</v>
      </c>
      <c r="O5" s="37"/>
    </row>
    <row r="6" spans="1:28" ht="22.5" customHeight="1" x14ac:dyDescent="0.15">
      <c r="A6" s="33" t="s">
        <v>100</v>
      </c>
      <c r="B6" s="34" t="s">
        <v>101</v>
      </c>
      <c r="C6" s="1">
        <v>0</v>
      </c>
      <c r="D6" s="1">
        <v>0</v>
      </c>
      <c r="E6" s="1">
        <v>0</v>
      </c>
      <c r="F6" s="1">
        <v>0</v>
      </c>
      <c r="G6" s="1">
        <v>0</v>
      </c>
      <c r="H6" s="1">
        <v>0</v>
      </c>
      <c r="I6" s="31">
        <v>0</v>
      </c>
      <c r="J6" s="31">
        <v>0</v>
      </c>
      <c r="K6" s="1">
        <v>0</v>
      </c>
      <c r="L6" s="1">
        <v>0</v>
      </c>
      <c r="M6" s="32">
        <f t="shared" ref="M6:M11" si="1">SUM(C6:L6)</f>
        <v>0</v>
      </c>
      <c r="N6" s="37">
        <f t="shared" si="0"/>
        <v>0</v>
      </c>
      <c r="O6" s="59"/>
    </row>
    <row r="7" spans="1:28" ht="22.5" customHeight="1" x14ac:dyDescent="0.15">
      <c r="A7" s="33" t="s">
        <v>102</v>
      </c>
      <c r="B7" s="34" t="s">
        <v>103</v>
      </c>
      <c r="C7" s="1">
        <v>0</v>
      </c>
      <c r="D7" s="1">
        <v>0</v>
      </c>
      <c r="E7" s="1">
        <v>0</v>
      </c>
      <c r="F7" s="1">
        <v>0</v>
      </c>
      <c r="G7" s="1">
        <v>0</v>
      </c>
      <c r="H7" s="1">
        <v>0</v>
      </c>
      <c r="I7" s="31">
        <v>0</v>
      </c>
      <c r="J7" s="31">
        <v>0</v>
      </c>
      <c r="K7" s="1">
        <v>0</v>
      </c>
      <c r="L7" s="1">
        <v>0</v>
      </c>
      <c r="M7" s="32">
        <f t="shared" si="1"/>
        <v>0</v>
      </c>
      <c r="N7" s="37">
        <f t="shared" si="0"/>
        <v>0</v>
      </c>
      <c r="O7" s="59"/>
    </row>
    <row r="8" spans="1:28" ht="22.5" customHeight="1" x14ac:dyDescent="0.15">
      <c r="A8" s="33" t="s">
        <v>104</v>
      </c>
      <c r="B8" s="34" t="s">
        <v>105</v>
      </c>
      <c r="C8" s="1">
        <v>0</v>
      </c>
      <c r="D8" s="1">
        <v>0</v>
      </c>
      <c r="E8" s="1">
        <v>0</v>
      </c>
      <c r="F8" s="1">
        <v>0</v>
      </c>
      <c r="G8" s="1">
        <v>0</v>
      </c>
      <c r="H8" s="1">
        <v>0</v>
      </c>
      <c r="I8" s="31">
        <v>0</v>
      </c>
      <c r="J8" s="31">
        <v>0</v>
      </c>
      <c r="K8" s="1">
        <v>0</v>
      </c>
      <c r="L8" s="1">
        <v>0</v>
      </c>
      <c r="M8" s="32">
        <f t="shared" si="1"/>
        <v>0</v>
      </c>
      <c r="N8" s="37">
        <f t="shared" si="0"/>
        <v>0</v>
      </c>
      <c r="O8" s="38"/>
    </row>
    <row r="9" spans="1:28" ht="22.5" customHeight="1" x14ac:dyDescent="0.15">
      <c r="A9" s="33" t="s">
        <v>106</v>
      </c>
      <c r="B9" s="34" t="s">
        <v>107</v>
      </c>
      <c r="C9" s="1">
        <v>0</v>
      </c>
      <c r="D9" s="1">
        <v>0</v>
      </c>
      <c r="E9" s="1">
        <v>0</v>
      </c>
      <c r="F9" s="1">
        <v>0</v>
      </c>
      <c r="G9" s="1">
        <v>0</v>
      </c>
      <c r="H9" s="1">
        <v>0</v>
      </c>
      <c r="I9" s="31">
        <v>0</v>
      </c>
      <c r="J9" s="31">
        <v>0</v>
      </c>
      <c r="K9" s="1">
        <v>0</v>
      </c>
      <c r="L9" s="1">
        <v>0</v>
      </c>
      <c r="M9" s="32">
        <f t="shared" si="1"/>
        <v>0</v>
      </c>
      <c r="N9" s="37">
        <f t="shared" si="0"/>
        <v>0</v>
      </c>
      <c r="O9" s="38"/>
    </row>
    <row r="10" spans="1:28" ht="22.5" customHeight="1" x14ac:dyDescent="0.15">
      <c r="A10" s="33" t="s">
        <v>108</v>
      </c>
      <c r="B10" s="34" t="s">
        <v>109</v>
      </c>
      <c r="C10" s="1">
        <v>0</v>
      </c>
      <c r="D10" s="1">
        <v>0</v>
      </c>
      <c r="E10" s="1">
        <v>0</v>
      </c>
      <c r="F10" s="1">
        <v>0</v>
      </c>
      <c r="G10" s="1">
        <v>0</v>
      </c>
      <c r="H10" s="1">
        <v>0</v>
      </c>
      <c r="I10" s="31">
        <v>0</v>
      </c>
      <c r="J10" s="31">
        <v>0</v>
      </c>
      <c r="K10" s="1">
        <v>0</v>
      </c>
      <c r="L10" s="1">
        <v>0</v>
      </c>
      <c r="M10" s="32">
        <f t="shared" si="1"/>
        <v>0</v>
      </c>
      <c r="N10" s="37">
        <f t="shared" si="0"/>
        <v>0</v>
      </c>
      <c r="O10" s="38"/>
    </row>
    <row r="11" spans="1:28" ht="22.5" customHeight="1" x14ac:dyDescent="0.15">
      <c r="A11" s="33" t="s">
        <v>110</v>
      </c>
      <c r="B11" s="34" t="s">
        <v>31</v>
      </c>
      <c r="C11" s="1">
        <v>0</v>
      </c>
      <c r="D11" s="1">
        <v>0</v>
      </c>
      <c r="E11" s="1">
        <v>0</v>
      </c>
      <c r="F11" s="1">
        <v>0</v>
      </c>
      <c r="G11" s="1">
        <v>0</v>
      </c>
      <c r="H11" s="1">
        <v>0</v>
      </c>
      <c r="I11" s="31">
        <v>0</v>
      </c>
      <c r="J11" s="31">
        <v>0</v>
      </c>
      <c r="K11" s="1">
        <v>0</v>
      </c>
      <c r="L11" s="1">
        <v>0</v>
      </c>
      <c r="M11" s="32">
        <f t="shared" si="1"/>
        <v>0</v>
      </c>
      <c r="N11" s="37">
        <f t="shared" si="0"/>
        <v>0</v>
      </c>
      <c r="O11" s="38"/>
    </row>
    <row r="12" spans="1:28" ht="22.5" customHeight="1" thickBot="1" x14ac:dyDescent="0.2">
      <c r="A12" s="111" t="s">
        <v>111</v>
      </c>
      <c r="B12" s="97" t="s">
        <v>20</v>
      </c>
      <c r="C12" s="7">
        <f t="shared" ref="C12:K12" si="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1:28" x14ac:dyDescent="0.15">
      <c r="B13" s="38"/>
      <c r="C13" s="63" t="str">
        <f>IF(SUM(C4:C11)&lt;&gt;Saídas!D6,"ERRO","OK")</f>
        <v>OK</v>
      </c>
      <c r="D13" s="63" t="str">
        <f>IF(SUM(D4:D11)&lt;&gt;Saídas!E6,"ERRO","OK")</f>
        <v>OK</v>
      </c>
      <c r="E13" s="63" t="str">
        <f>IF(SUM(E4:E11)&lt;&gt;Saídas!F6,"ERRO","OK")</f>
        <v>OK</v>
      </c>
      <c r="F13" s="63" t="str">
        <f>IF(SUM(F4:F11)&lt;&gt;Saídas!G6,"ERRO","OK")</f>
        <v>OK</v>
      </c>
      <c r="G13" s="63" t="str">
        <f>IF(SUM(G4:G11)&lt;&gt;Saídas!H6,"ERRO","OK")</f>
        <v>OK</v>
      </c>
      <c r="H13" s="63" t="str">
        <f>IF(SUM(H4:H11)&lt;&gt;Saídas!I6,"ERRO","OK")</f>
        <v>OK</v>
      </c>
      <c r="I13" s="63" t="str">
        <f>IF(SUM(I4:I11)&lt;&gt;Saídas!J6,"ERRO","OK")</f>
        <v>OK</v>
      </c>
      <c r="J13" s="63" t="str">
        <f>IF(SUM(J4:J11)&lt;&gt;Saídas!K6,"ERRO","OK")</f>
        <v>OK</v>
      </c>
      <c r="K13" s="63" t="str">
        <f>IF(SUM(K4:K11)&lt;&gt;Saídas!L6,"ERRO","OK")</f>
        <v>OK</v>
      </c>
      <c r="L13" s="63" t="str">
        <f>IF(SUM(L4:L11)&lt;&gt;Saídas!M6,"ERRO","OK")</f>
        <v>OK</v>
      </c>
    </row>
    <row r="14" spans="1:28" ht="13.5" customHeight="1" thickBot="1" x14ac:dyDescent="0.2">
      <c r="A14" s="42" t="s">
        <v>12</v>
      </c>
      <c r="B14" s="42"/>
      <c r="C14" s="114"/>
      <c r="D14" s="114"/>
      <c r="E14" s="114"/>
      <c r="F14" s="114"/>
      <c r="G14" s="114"/>
      <c r="H14" s="114"/>
      <c r="I14" s="114"/>
      <c r="J14" s="114"/>
      <c r="K14" s="114"/>
      <c r="L14" s="114"/>
      <c r="M14" s="43"/>
      <c r="N14" s="47"/>
      <c r="O14" s="38"/>
      <c r="P14" s="59"/>
      <c r="Q14" s="38"/>
    </row>
    <row r="15" spans="1:28" ht="13.5" customHeight="1" thickBot="1" x14ac:dyDescent="0.2">
      <c r="A15" s="286"/>
      <c r="B15" s="287"/>
      <c r="C15" s="287"/>
      <c r="D15" s="287"/>
      <c r="E15" s="287"/>
      <c r="F15" s="287"/>
      <c r="G15" s="287"/>
      <c r="H15" s="287"/>
      <c r="I15" s="287"/>
      <c r="J15" s="287"/>
      <c r="K15" s="287"/>
      <c r="L15" s="287"/>
      <c r="M15" s="288"/>
      <c r="N15" s="63" t="str">
        <f>IF(AND(M11&lt;&gt;0,A15=""),"ERRO","OK")</f>
        <v>OK</v>
      </c>
      <c r="P15" s="59"/>
      <c r="Q15" s="38"/>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5" t="s">
        <v>500</v>
      </c>
      <c r="B17" s="285"/>
      <c r="C17" s="285"/>
      <c r="D17" s="285"/>
      <c r="E17" s="285"/>
      <c r="F17" s="285"/>
      <c r="G17" s="285"/>
      <c r="H17" s="285"/>
      <c r="I17" s="285"/>
      <c r="J17" s="285"/>
      <c r="K17" s="285"/>
      <c r="L17" s="285"/>
      <c r="M17" s="285"/>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71"/>
      <c r="B20" s="272"/>
      <c r="C20" s="272"/>
      <c r="D20" s="272"/>
      <c r="E20" s="272"/>
      <c r="F20" s="272"/>
      <c r="G20" s="272"/>
      <c r="H20" s="272"/>
      <c r="I20" s="272"/>
      <c r="J20" s="272"/>
      <c r="K20" s="272"/>
      <c r="L20" s="272"/>
      <c r="M20" s="273"/>
      <c r="N20" s="54"/>
      <c r="O20" s="53"/>
      <c r="P20" s="53"/>
      <c r="Q20" s="53"/>
    </row>
  </sheetData>
  <sheetProtection password="CA77" sheet="1" objects="1" scenarios="1" formatCells="0"/>
  <mergeCells count="3">
    <mergeCell ref="A17:M17"/>
    <mergeCell ref="A20:M20"/>
    <mergeCell ref="A15:M15"/>
  </mergeCells>
  <phoneticPr fontId="0" type="noConversion"/>
  <hyperlinks>
    <hyperlink ref="A2" location="Validação!A1" display="Ver validação" xr:uid="{00000000-0004-0000-0B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26</vt:i4>
      </vt:variant>
      <vt:variant>
        <vt:lpstr>Intervalos com Nome</vt:lpstr>
      </vt:variant>
      <vt:variant>
        <vt:i4>26</vt:i4>
      </vt:variant>
    </vt:vector>
  </HeadingPairs>
  <TitlesOfParts>
    <vt:vector size="52" baseType="lpstr">
      <vt:lpstr>Identificação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'Formação Prof Niveis Custos'!Área_de_Impressão</vt:lpstr>
      <vt:lpstr>'Higiene Segurança Trab.'!Área_de_Impressão</vt:lpstr>
      <vt:lpstr>'Horas Não Trabalhadas'!Área_de_Impressão</vt:lpstr>
      <vt:lpstr>Identificação!Área_de_Impressão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Miguel Vasconcelos Ponte</dc:creator>
  <cp:lastModifiedBy>Tania Raquel Calafatinho Nicolau</cp:lastModifiedBy>
  <cp:lastPrinted>2018-05-03T13:27:05Z</cp:lastPrinted>
  <dcterms:created xsi:type="dcterms:W3CDTF">2010-02-08T16:29:27Z</dcterms:created>
  <dcterms:modified xsi:type="dcterms:W3CDTF">2018-06-20T10:33:23Z</dcterms:modified>
</cp:coreProperties>
</file>