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vro"/>
  <bookViews>
    <workbookView xWindow="65446" yWindow="65401" windowWidth="7440" windowHeight="5325" tabRatio="729" activeTab="0"/>
  </bookViews>
  <sheets>
    <sheet name="I - Identificação" sheetId="1" r:id="rId1"/>
    <sheet name="II - Instruções" sheetId="2" r:id="rId2"/>
    <sheet name="III - Mapas" sheetId="3" r:id="rId3"/>
    <sheet name="IV - Validação" sheetId="4" r:id="rId4"/>
    <sheet name="V - Contacto no serviço" sheetId="5" r:id="rId5"/>
  </sheets>
  <definedNames>
    <definedName name="_xlnm.Print_Area" localSheetId="0">'I - Identificação'!$C$1:$M$20</definedName>
    <definedName name="_xlnm.Print_Area" localSheetId="2">'III - Mapas'!$A$2:$P$705</definedName>
    <definedName name="_xlnm.Print_Area" localSheetId="3">'IV - Validação'!$A$1:$U$121</definedName>
    <definedName name="_xlnm.Print_Area" localSheetId="4">'V - Contacto no serviço'!$B$1:$M$20</definedName>
    <definedName name="Quadro1_Nomeação">'III - Mapas'!$D$6:$N$7</definedName>
    <definedName name="QuadroRecursosHumanos">'III - Mapas'!$D$2:$O$23</definedName>
  </definedNames>
  <calcPr fullCalcOnLoad="1"/>
</workbook>
</file>

<file path=xl/sharedStrings.xml><?xml version="1.0" encoding="utf-8"?>
<sst xmlns="http://schemas.openxmlformats.org/spreadsheetml/2006/main" count="1221" uniqueCount="625">
  <si>
    <r>
      <t>(1)</t>
    </r>
    <r>
      <rPr>
        <b/>
        <sz val="7"/>
        <color indexed="8"/>
        <rFont val="Verdana"/>
        <family val="2"/>
      </rPr>
      <t xml:space="preserve"> </t>
    </r>
    <r>
      <rPr>
        <sz val="7"/>
        <color indexed="8"/>
        <rFont val="Verdana"/>
        <family val="2"/>
      </rPr>
      <t xml:space="preserve"> O total apresentado no ponto 1.17.11 deverá ser igual ao número de efectivos referido no ponto 1.1 do quadro 1.</t>
    </r>
  </si>
  <si>
    <r>
      <t xml:space="preserve">         Leque salarial</t>
    </r>
    <r>
      <rPr>
        <b/>
        <vertAlign val="superscript"/>
        <sz val="9"/>
        <color indexed="10"/>
        <rFont val="Verdana"/>
        <family val="2"/>
      </rPr>
      <t>(1)</t>
    </r>
    <r>
      <rPr>
        <b/>
        <sz val="7"/>
        <color indexed="8"/>
        <rFont val="Verdana"/>
        <family val="2"/>
      </rPr>
      <t xml:space="preserve">:   </t>
    </r>
  </si>
  <si>
    <r>
      <t>Nº de acções internas</t>
    </r>
    <r>
      <rPr>
        <b/>
        <vertAlign val="superscript"/>
        <sz val="9"/>
        <color indexed="10"/>
        <rFont val="Verdana"/>
        <family val="2"/>
      </rPr>
      <t>(1)</t>
    </r>
  </si>
  <si>
    <r>
      <t>Nº de acções externas</t>
    </r>
    <r>
      <rPr>
        <b/>
        <vertAlign val="superscript"/>
        <sz val="9"/>
        <color indexed="10"/>
        <rFont val="Verdana"/>
        <family val="2"/>
      </rPr>
      <t>(2)</t>
    </r>
  </si>
  <si>
    <r>
      <t>Nº de acções de auto-formação</t>
    </r>
    <r>
      <rPr>
        <b/>
        <vertAlign val="superscript"/>
        <sz val="9"/>
        <color indexed="10"/>
        <rFont val="Verdana"/>
        <family val="2"/>
      </rPr>
      <t>(3)</t>
    </r>
  </si>
  <si>
    <r>
      <t>(1)</t>
    </r>
    <r>
      <rPr>
        <b/>
        <sz val="7"/>
        <color indexed="8"/>
        <rFont val="Verdana"/>
        <family val="2"/>
      </rPr>
      <t xml:space="preserve"> </t>
    </r>
    <r>
      <rPr>
        <sz val="7"/>
        <color indexed="8"/>
        <rFont val="Verdana"/>
        <family val="2"/>
      </rPr>
      <t xml:space="preserve"> Considerar toda a formação providenciada aos funcionários pelo serviço recorrendo a meios próprios e/ou em que apenas participam funcionários desse mesmo serviço.
</t>
    </r>
    <r>
      <rPr>
        <b/>
        <sz val="7"/>
        <color indexed="10"/>
        <rFont val="Verdana"/>
        <family val="2"/>
      </rPr>
      <t>(2)</t>
    </r>
    <r>
      <rPr>
        <b/>
        <sz val="7"/>
        <color indexed="8"/>
        <rFont val="Verdana"/>
        <family val="2"/>
      </rPr>
      <t xml:space="preserve"> </t>
    </r>
    <r>
      <rPr>
        <sz val="7"/>
        <color indexed="8"/>
        <rFont val="Verdana"/>
        <family val="2"/>
      </rPr>
      <t xml:space="preserve">Considerar toda a formação providenciada aos funcionários pelo serviço recorrendo a entidades externas e em que participam também funcionários de outros serviços (ex.: formações promovidas pela Direcção Regional de Educação, Direcção Regional de Administração Educativa, Direcção Regional de Administração Pública, etc.).
</t>
    </r>
    <r>
      <rPr>
        <b/>
        <sz val="7"/>
        <color indexed="10"/>
        <rFont val="Verdana"/>
        <family val="2"/>
      </rPr>
      <t>(3)</t>
    </r>
    <r>
      <rPr>
        <sz val="7"/>
        <color indexed="8"/>
        <rFont val="Verdana"/>
        <family val="2"/>
      </rPr>
      <t xml:space="preserve"> Considerar toda a formação da iniciativa dos funcionários decorrida em horário laboral, ao abrigo do Decreto-Lei nº 50/98, de 11 de Março (ex.: formações promovidas por sindicatos).</t>
    </r>
  </si>
  <si>
    <r>
      <t>Processos transitados do ano anterior</t>
    </r>
    <r>
      <rPr>
        <b/>
        <vertAlign val="superscript"/>
        <sz val="9"/>
        <color indexed="10"/>
        <rFont val="Verdana"/>
        <family val="2"/>
      </rPr>
      <t>(1)</t>
    </r>
  </si>
  <si>
    <r>
      <t>Processos transitados para o ano seguinte</t>
    </r>
    <r>
      <rPr>
        <b/>
        <vertAlign val="superscript"/>
        <sz val="9"/>
        <color indexed="10"/>
        <rFont val="Verdana"/>
        <family val="2"/>
      </rPr>
      <t>(3)</t>
    </r>
  </si>
  <si>
    <r>
      <t>(1)</t>
    </r>
    <r>
      <rPr>
        <sz val="7"/>
        <color indexed="8"/>
        <rFont val="Verdana"/>
        <family val="2"/>
      </rPr>
      <t xml:space="preserve"> Considerar apenas os efectivos que estejam numa situação de nomeação no quadro de pessoal do serviço (nomeações provisórias e definitivas).</t>
    </r>
  </si>
  <si>
    <r>
      <t>(1)</t>
    </r>
    <r>
      <rPr>
        <b/>
        <sz val="7"/>
        <color indexed="8"/>
        <rFont val="Verdana"/>
        <family val="2"/>
      </rPr>
      <t xml:space="preserve"> </t>
    </r>
    <r>
      <rPr>
        <sz val="7"/>
        <color indexed="8"/>
        <rFont val="Verdana"/>
        <family val="2"/>
      </rPr>
      <t>Considerar apenas os elementos que à data da saída se encontravam em regime de contrato administrativo de provimento.</t>
    </r>
  </si>
  <si>
    <r>
      <t>(1)</t>
    </r>
    <r>
      <rPr>
        <b/>
        <sz val="7"/>
        <color indexed="8"/>
        <rFont val="Verdana"/>
        <family val="2"/>
      </rPr>
      <t xml:space="preserve"> </t>
    </r>
    <r>
      <rPr>
        <sz val="7"/>
        <color indexed="8"/>
        <rFont val="Verdana"/>
        <family val="2"/>
      </rPr>
      <t xml:space="preserve">O leque salarial será obtido automaticamente logo que sejam preenchidos os espaços destinados ao dividendo e divisor da fracção, de acordo com a fórmula apresentada na linha 2.17.1, em que:
     </t>
    </r>
    <r>
      <rPr>
        <b/>
        <sz val="7"/>
        <color indexed="8"/>
        <rFont val="Verdana"/>
        <family val="2"/>
      </rPr>
      <t>&gt;RL</t>
    </r>
    <r>
      <rPr>
        <sz val="7"/>
        <color indexed="8"/>
        <rFont val="Verdana"/>
        <family val="2"/>
      </rPr>
      <t xml:space="preserve"> = Maior remuneração líquida
     </t>
    </r>
    <r>
      <rPr>
        <b/>
        <sz val="7"/>
        <color indexed="8"/>
        <rFont val="Verdana"/>
        <family val="2"/>
      </rPr>
      <t>&lt;RL</t>
    </r>
    <r>
      <rPr>
        <sz val="7"/>
        <color indexed="8"/>
        <rFont val="Verdana"/>
        <family val="2"/>
      </rPr>
      <t xml:space="preserve"> = Menor remuneração líquida</t>
    </r>
  </si>
  <si>
    <r>
      <t xml:space="preserve">Valor em </t>
    </r>
    <r>
      <rPr>
        <b/>
        <sz val="8"/>
        <rFont val="Verdana"/>
        <family val="2"/>
      </rPr>
      <t>€</t>
    </r>
  </si>
  <si>
    <r>
      <t xml:space="preserve">Prestações sociais  </t>
    </r>
    <r>
      <rPr>
        <sz val="7"/>
        <rFont val="Verdana"/>
        <family val="2"/>
      </rPr>
      <t>(entre 1 de Janeiro e 31 de Dezembro)</t>
    </r>
  </si>
  <si>
    <r>
      <t>Valor em</t>
    </r>
    <r>
      <rPr>
        <b/>
        <sz val="8"/>
        <rFont val="Verdana"/>
        <family val="2"/>
      </rPr>
      <t xml:space="preserve"> €</t>
    </r>
  </si>
  <si>
    <r>
      <t xml:space="preserve">Duração das Acções de Formação profissional 
</t>
    </r>
    <r>
      <rPr>
        <sz val="7"/>
        <color indexed="8"/>
        <rFont val="Verdana"/>
        <family val="2"/>
      </rPr>
      <t>(realizadas entre 1 de Janeiro e 31 de Dezembro)</t>
    </r>
  </si>
  <si>
    <t>Duração</t>
  </si>
  <si>
    <t>6.3.5</t>
  </si>
  <si>
    <t>6.3.5.1</t>
  </si>
  <si>
    <t>6.3.5.2</t>
  </si>
  <si>
    <t>6.3.5.3</t>
  </si>
  <si>
    <t>6.3.5.4</t>
  </si>
  <si>
    <t>6.3.5.5</t>
  </si>
  <si>
    <t>6.3.5.6</t>
  </si>
  <si>
    <t>6.3.5.7</t>
  </si>
  <si>
    <t>4.2.</t>
  </si>
  <si>
    <t>4.2 e 4.3</t>
  </si>
  <si>
    <t>3.1.4 
a 
3.1.10</t>
  </si>
  <si>
    <t>Remuneração base (inclui subsídio de férias e natal)</t>
  </si>
  <si>
    <t>6.1.1</t>
  </si>
  <si>
    <t>Nº de casos de incapacidade permanente declarados</t>
  </si>
  <si>
    <t>1.1</t>
  </si>
  <si>
    <t>H</t>
  </si>
  <si>
    <t>M</t>
  </si>
  <si>
    <t>1.1.1</t>
  </si>
  <si>
    <t>1.1.2</t>
  </si>
  <si>
    <t>1.1.3</t>
  </si>
  <si>
    <t>1.1.4</t>
  </si>
  <si>
    <t>1.1.5</t>
  </si>
  <si>
    <t>1.1.6</t>
  </si>
  <si>
    <t>1.2</t>
  </si>
  <si>
    <t>Até 18 anos</t>
  </si>
  <si>
    <t>1.3</t>
  </si>
  <si>
    <t>Até 5 anos</t>
  </si>
  <si>
    <t>1.6.1</t>
  </si>
  <si>
    <t>1.6.2</t>
  </si>
  <si>
    <t>Dos PALOP</t>
  </si>
  <si>
    <t>1.6.3</t>
  </si>
  <si>
    <t>Do Brasil</t>
  </si>
  <si>
    <t>1.6.4</t>
  </si>
  <si>
    <t>De outros países</t>
  </si>
  <si>
    <t>Menos de 4 anos de escolaridade</t>
  </si>
  <si>
    <t>4 anos de escolaridade</t>
  </si>
  <si>
    <t>6 anos de escolaridade</t>
  </si>
  <si>
    <t>9 anos de escolaridade</t>
  </si>
  <si>
    <t>11 anos de escolaridade</t>
  </si>
  <si>
    <t>12 anos de escolaridade</t>
  </si>
  <si>
    <t>Bacharelato ou curso médio</t>
  </si>
  <si>
    <t>Licenciatura</t>
  </si>
  <si>
    <t>Mestrado</t>
  </si>
  <si>
    <t>Doutoramento</t>
  </si>
  <si>
    <t>1.9</t>
  </si>
  <si>
    <t>1.9.2</t>
  </si>
  <si>
    <t>1.9.3</t>
  </si>
  <si>
    <t>1.9.4</t>
  </si>
  <si>
    <t>1.9.5</t>
  </si>
  <si>
    <t>1.9.6</t>
  </si>
  <si>
    <t>1.9.7</t>
  </si>
  <si>
    <t>1.10</t>
  </si>
  <si>
    <t>1.10.1</t>
  </si>
  <si>
    <t>1.10.2</t>
  </si>
  <si>
    <t>1.10.3</t>
  </si>
  <si>
    <t>Total</t>
  </si>
  <si>
    <t>1.11</t>
  </si>
  <si>
    <t>1.11.1</t>
  </si>
  <si>
    <t>1.11.2</t>
  </si>
  <si>
    <t>1.11.3</t>
  </si>
  <si>
    <t>1.11.4</t>
  </si>
  <si>
    <t>1.11.5</t>
  </si>
  <si>
    <t>Aposentação compulsiva</t>
  </si>
  <si>
    <t>1.11.6</t>
  </si>
  <si>
    <t>Demissão</t>
  </si>
  <si>
    <t>1.11.7</t>
  </si>
  <si>
    <t>1.11.8</t>
  </si>
  <si>
    <t>1.11.9</t>
  </si>
  <si>
    <t>1.12</t>
  </si>
  <si>
    <t>1.12.1</t>
  </si>
  <si>
    <t>1.12.2</t>
  </si>
  <si>
    <t>1.14</t>
  </si>
  <si>
    <t>1.14.1</t>
  </si>
  <si>
    <t>1.14.2</t>
  </si>
  <si>
    <t>1.14.3</t>
  </si>
  <si>
    <t>1.15</t>
  </si>
  <si>
    <t>1.15.1</t>
  </si>
  <si>
    <t>1.15.2</t>
  </si>
  <si>
    <t>1.15.3</t>
  </si>
  <si>
    <t>Progressões</t>
  </si>
  <si>
    <t>1.15.4</t>
  </si>
  <si>
    <t>1.17</t>
  </si>
  <si>
    <t>1.17.1</t>
  </si>
  <si>
    <t>1.17.2</t>
  </si>
  <si>
    <t>Horários flexíveis</t>
  </si>
  <si>
    <t>1.17.3</t>
  </si>
  <si>
    <t>Horários desfasados</t>
  </si>
  <si>
    <t>1.17.4</t>
  </si>
  <si>
    <t>Jornada contínua</t>
  </si>
  <si>
    <t>1.17.5</t>
  </si>
  <si>
    <t>Trabalho por turnos</t>
  </si>
  <si>
    <t>1.17.6</t>
  </si>
  <si>
    <t>1.17.7</t>
  </si>
  <si>
    <t>1.17.8</t>
  </si>
  <si>
    <t>Tempo parcial</t>
  </si>
  <si>
    <t>1.18</t>
  </si>
  <si>
    <t>1.18.1</t>
  </si>
  <si>
    <t>1.18.2</t>
  </si>
  <si>
    <t>1.18.3</t>
  </si>
  <si>
    <t>1.18.4</t>
  </si>
  <si>
    <t>Trabalho nocturno</t>
  </si>
  <si>
    <t>1.18.5</t>
  </si>
  <si>
    <t>Em dias de descanso complementar</t>
  </si>
  <si>
    <t>1.18.6</t>
  </si>
  <si>
    <t>Em dias de descanso semanal</t>
  </si>
  <si>
    <t>1.18.7</t>
  </si>
  <si>
    <t>1.19</t>
  </si>
  <si>
    <t>1.19.1</t>
  </si>
  <si>
    <t>Casamento</t>
  </si>
  <si>
    <t>1.19.2</t>
  </si>
  <si>
    <t>1.19.3</t>
  </si>
  <si>
    <t>Nascimento</t>
  </si>
  <si>
    <t>1.19.4</t>
  </si>
  <si>
    <t>Falecimento de familiar</t>
  </si>
  <si>
    <t>1.19.5</t>
  </si>
  <si>
    <t>Doença</t>
  </si>
  <si>
    <t>1.19.6</t>
  </si>
  <si>
    <t>Doença prolongada</t>
  </si>
  <si>
    <t>1.19.7</t>
  </si>
  <si>
    <t>Assistência a familiares</t>
  </si>
  <si>
    <t>1.19.8</t>
  </si>
  <si>
    <t>1.19.9</t>
  </si>
  <si>
    <t>Por conta do período de férias</t>
  </si>
  <si>
    <t>1.19.10</t>
  </si>
  <si>
    <t>1.19.11</t>
  </si>
  <si>
    <t>1.19.12</t>
  </si>
  <si>
    <t>Injustificadas</t>
  </si>
  <si>
    <t>1.19.13</t>
  </si>
  <si>
    <t>Outras</t>
  </si>
  <si>
    <t>1.19.14</t>
  </si>
  <si>
    <t>No local de trabalho</t>
  </si>
  <si>
    <t>In itinere</t>
  </si>
  <si>
    <t>3.1</t>
  </si>
  <si>
    <t>Mortais</t>
  </si>
  <si>
    <t>3.1.1</t>
  </si>
  <si>
    <t>3.1.2</t>
  </si>
  <si>
    <t>3.1.4</t>
  </si>
  <si>
    <t>3.1.5</t>
  </si>
  <si>
    <t>3.1.6</t>
  </si>
  <si>
    <t>3.1.7</t>
  </si>
  <si>
    <t>3.1.8</t>
  </si>
  <si>
    <t>3.1.9</t>
  </si>
  <si>
    <t>3.2</t>
  </si>
  <si>
    <t>Doenças profissionais</t>
  </si>
  <si>
    <t>3.2.1</t>
  </si>
  <si>
    <t>3.2.2</t>
  </si>
  <si>
    <t>3.2.3</t>
  </si>
  <si>
    <t>3.2.4</t>
  </si>
  <si>
    <t>3.2.5</t>
  </si>
  <si>
    <t>1.20</t>
  </si>
  <si>
    <t>1.20.1</t>
  </si>
  <si>
    <t>Actividade sindical</t>
  </si>
  <si>
    <t>1.20.2</t>
  </si>
  <si>
    <t>Greve</t>
  </si>
  <si>
    <t>2.1</t>
  </si>
  <si>
    <t>2.4</t>
  </si>
  <si>
    <t>2.5</t>
  </si>
  <si>
    <t>Disponibilidade permanente</t>
  </si>
  <si>
    <t>2.6</t>
  </si>
  <si>
    <t>Outros regimes especiais de prestação de trabalho</t>
  </si>
  <si>
    <t>2.7</t>
  </si>
  <si>
    <t>Risco, penosidade ou insalubridade</t>
  </si>
  <si>
    <t>2.8</t>
  </si>
  <si>
    <t>Fixação na periferia</t>
  </si>
  <si>
    <t>2.9</t>
  </si>
  <si>
    <t>2.10</t>
  </si>
  <si>
    <t>Abono para falhas</t>
  </si>
  <si>
    <t>2.11</t>
  </si>
  <si>
    <t>Participação em reuniões</t>
  </si>
  <si>
    <t>2.12</t>
  </si>
  <si>
    <t>Ajudas de custo</t>
  </si>
  <si>
    <t>2.13</t>
  </si>
  <si>
    <t>Transferências de localidade</t>
  </si>
  <si>
    <t>2.14</t>
  </si>
  <si>
    <t>Representação</t>
  </si>
  <si>
    <t>2.15</t>
  </si>
  <si>
    <t>Secretariado</t>
  </si>
  <si>
    <t>2.16</t>
  </si>
  <si>
    <t>2.17</t>
  </si>
  <si>
    <t>2.17.1</t>
  </si>
  <si>
    <t>3.3</t>
  </si>
  <si>
    <t>3.3.1</t>
  </si>
  <si>
    <t>Número de exames médicos efectuados</t>
  </si>
  <si>
    <t>3.3.1.1</t>
  </si>
  <si>
    <t>3.3.1.2</t>
  </si>
  <si>
    <t>Exames periódicos</t>
  </si>
  <si>
    <t>3.3.1.3</t>
  </si>
  <si>
    <t>Exames ocasionais e complementares</t>
  </si>
  <si>
    <t>3.3.1.4</t>
  </si>
  <si>
    <t>Exames de cessação de funções</t>
  </si>
  <si>
    <t>3.3.2</t>
  </si>
  <si>
    <t>3.3.3</t>
  </si>
  <si>
    <t>Número de visitas aos postos de trabalho</t>
  </si>
  <si>
    <t>3.4</t>
  </si>
  <si>
    <t>3.4.1</t>
  </si>
  <si>
    <t>3.4.2</t>
  </si>
  <si>
    <t>Visitas aos locais de trabalho</t>
  </si>
  <si>
    <t>3.5</t>
  </si>
  <si>
    <t>3.6</t>
  </si>
  <si>
    <t>3.6.1</t>
  </si>
  <si>
    <t>Número de acções desenvolvidas</t>
  </si>
  <si>
    <t>3.6.2</t>
  </si>
  <si>
    <t>Número de pessoas abrangidas pelas acções</t>
  </si>
  <si>
    <t>3.7</t>
  </si>
  <si>
    <t>3.7.1</t>
  </si>
  <si>
    <t>3.7.2</t>
  </si>
  <si>
    <t>Custos com equipamentos de protecção</t>
  </si>
  <si>
    <t>3.7.3</t>
  </si>
  <si>
    <t>Custos com formação em prevenção de riscos</t>
  </si>
  <si>
    <t>3.7.4</t>
  </si>
  <si>
    <t>Outros custos</t>
  </si>
  <si>
    <t>4.1</t>
  </si>
  <si>
    <t>4.1.1</t>
  </si>
  <si>
    <t>4.1.2</t>
  </si>
  <si>
    <t>4.2.1</t>
  </si>
  <si>
    <t>4.3</t>
  </si>
  <si>
    <t>4.3.1</t>
  </si>
  <si>
    <t>4.3.2</t>
  </si>
  <si>
    <t>4.4</t>
  </si>
  <si>
    <t>4.4.1</t>
  </si>
  <si>
    <t>4.4.2</t>
  </si>
  <si>
    <t>5.5</t>
  </si>
  <si>
    <t>Abono complementar a crianças e jovens deficientes</t>
  </si>
  <si>
    <t>5.6</t>
  </si>
  <si>
    <t>Subsídio de educação especial</t>
  </si>
  <si>
    <t>5.7</t>
  </si>
  <si>
    <t>Subsídio mensal vitalício</t>
  </si>
  <si>
    <t>5.8</t>
  </si>
  <si>
    <t>Subsídio de funeral</t>
  </si>
  <si>
    <t>5.9</t>
  </si>
  <si>
    <t>Subsídio de refeição</t>
  </si>
  <si>
    <t>5.10</t>
  </si>
  <si>
    <t>Prestação de acção social complementar</t>
  </si>
  <si>
    <t>Subsídio por morte</t>
  </si>
  <si>
    <t>Prestações de acção social complementar</t>
  </si>
  <si>
    <t>Refeitórios</t>
  </si>
  <si>
    <t>Infantários</t>
  </si>
  <si>
    <t>Apoio a estudos</t>
  </si>
  <si>
    <t>6.1</t>
  </si>
  <si>
    <t>Organização e actividade sindical no serviço</t>
  </si>
  <si>
    <t>6.2</t>
  </si>
  <si>
    <t>6.2.1</t>
  </si>
  <si>
    <t>6.2.2</t>
  </si>
  <si>
    <t>6.3</t>
  </si>
  <si>
    <t>Disciplina</t>
  </si>
  <si>
    <t>6.3.1</t>
  </si>
  <si>
    <t>6.3.2</t>
  </si>
  <si>
    <t>6.3.3</t>
  </si>
  <si>
    <t>6.3.4</t>
  </si>
  <si>
    <t>Multa</t>
  </si>
  <si>
    <t>Inactividade</t>
  </si>
  <si>
    <t>1.9.1</t>
  </si>
  <si>
    <t>Em dias feriados</t>
  </si>
  <si>
    <t>5.1</t>
  </si>
  <si>
    <t>5.2</t>
  </si>
  <si>
    <t>5.3</t>
  </si>
  <si>
    <t>5.4</t>
  </si>
  <si>
    <t xml:space="preserve">Prestação de serviços           </t>
  </si>
  <si>
    <t>Trabalho em dias de descanso semanal, complementar e feriados</t>
  </si>
  <si>
    <t>Valor em euros</t>
  </si>
  <si>
    <t>T</t>
  </si>
  <si>
    <t>Pessoal de Informática</t>
  </si>
  <si>
    <t>Pessoal Técnico Superior</t>
  </si>
  <si>
    <t>Pessoal Dirigente</t>
  </si>
  <si>
    <t>Pessoal Técnico</t>
  </si>
  <si>
    <t>Pessoal Técnico-profissional</t>
  </si>
  <si>
    <t>Pessoal Operário</t>
  </si>
  <si>
    <t>Pessoal Administrativo</t>
  </si>
  <si>
    <t>Promoções por mérito excepcional</t>
  </si>
  <si>
    <t>Trabalhador-estudante</t>
  </si>
  <si>
    <t>Maternidade/Paternidade</t>
  </si>
  <si>
    <t>Por perda de vencimento</t>
  </si>
  <si>
    <t>Cumprimento de pena disciplinar</t>
  </si>
  <si>
    <t>2.2</t>
  </si>
  <si>
    <t>2.3</t>
  </si>
  <si>
    <t>Número de trabalhadores sindicalizados</t>
  </si>
  <si>
    <t>Comissões de trabalhadores</t>
  </si>
  <si>
    <t>Arquivado</t>
  </si>
  <si>
    <t>Repreensão escrita</t>
  </si>
  <si>
    <t>Suspensão</t>
  </si>
  <si>
    <t>Mais de 36 anos</t>
  </si>
  <si>
    <t>Custos totais de formação</t>
  </si>
  <si>
    <t>Abono de família</t>
  </si>
  <si>
    <t>Grupos desportivos/casa de pessoal (ou equivalente)</t>
  </si>
  <si>
    <t>Colónia de férias</t>
  </si>
  <si>
    <t>Despesa com a medicina do trabalho (em euros)</t>
  </si>
  <si>
    <t xml:space="preserve">Reuniões anuais de higiene e segurança </t>
  </si>
  <si>
    <t>3.5.1</t>
  </si>
  <si>
    <t>Encargos de estrutura de medicina do trabalho e segurança no trabalho</t>
  </si>
  <si>
    <t>Total de horas</t>
  </si>
  <si>
    <t>Total de participantes</t>
  </si>
  <si>
    <t>Nível de qualificação</t>
  </si>
  <si>
    <t>4.</t>
  </si>
  <si>
    <t>&lt; 30 horas</t>
  </si>
  <si>
    <t>30-59 horas</t>
  </si>
  <si>
    <t>60-119 horas</t>
  </si>
  <si>
    <t>&gt;= 120 horas</t>
  </si>
  <si>
    <t>Nº total de acções</t>
  </si>
  <si>
    <t>&lt; 60 dias</t>
  </si>
  <si>
    <t>&gt;= 60 dias</t>
  </si>
  <si>
    <t>3.1.10</t>
  </si>
  <si>
    <t>Incapacidade permanente absoluta para o trabalho habitual</t>
  </si>
  <si>
    <t>Incapacidade permanente parcial</t>
  </si>
  <si>
    <t>Incapacidade permanente absoluta</t>
  </si>
  <si>
    <t>Incapacidade temporária e absoluta</t>
  </si>
  <si>
    <t>Incapacidade temporária e parcial</t>
  </si>
  <si>
    <t>Nº de casos de incapacidade temporária declarados no ano</t>
  </si>
  <si>
    <t>Trabalho extraordinário compensado por duração do período normal de trabalho</t>
  </si>
  <si>
    <t>Trabalho extraordinário compensado por acréscimo de férias</t>
  </si>
  <si>
    <t>1.14.4</t>
  </si>
  <si>
    <t>1.14.5</t>
  </si>
  <si>
    <t>1.11.10</t>
  </si>
  <si>
    <t>Transferências</t>
  </si>
  <si>
    <t>Outros (Ex. Subsídio de Insularidade)</t>
  </si>
  <si>
    <t xml:space="preserve">Outros (ex. subsidiados)               </t>
  </si>
  <si>
    <t xml:space="preserve">Outros (ex. subsidiados)             </t>
  </si>
  <si>
    <t>Assistência a menores</t>
  </si>
  <si>
    <t>3.1.3</t>
  </si>
  <si>
    <t>Total de acidentes sem baixa</t>
  </si>
  <si>
    <t>Total de acidentes com baixa</t>
  </si>
  <si>
    <t>Nº pessoas reclassificadas</t>
  </si>
  <si>
    <t>1.4</t>
  </si>
  <si>
    <t>1.5</t>
  </si>
  <si>
    <t>1.6</t>
  </si>
  <si>
    <t>1.7</t>
  </si>
  <si>
    <t>1.8</t>
  </si>
  <si>
    <t xml:space="preserve">              SECRETARIA REGIONAL DE EDUCAÇÃO</t>
  </si>
  <si>
    <t xml:space="preserve">               DIRECÇÃO REGIONAL DE ADMINISTRAÇÃO EDUCATIVA</t>
  </si>
  <si>
    <t>1.13</t>
  </si>
  <si>
    <t>1.13.1</t>
  </si>
  <si>
    <t>1.13.2</t>
  </si>
  <si>
    <t>1.13.3</t>
  </si>
  <si>
    <t>1.13.4</t>
  </si>
  <si>
    <t>1.13.5</t>
  </si>
  <si>
    <t>1.13.6</t>
  </si>
  <si>
    <t>1.9.8</t>
  </si>
  <si>
    <t>1.15.5</t>
  </si>
  <si>
    <t>S.A.</t>
  </si>
  <si>
    <t>T.E.</t>
  </si>
  <si>
    <t>Motivo das saídas do pessoal contratado a termo certo</t>
  </si>
  <si>
    <t>1.11.11</t>
  </si>
  <si>
    <t>1.13.7</t>
  </si>
  <si>
    <t>1.13.8</t>
  </si>
  <si>
    <t>1.13.9</t>
  </si>
  <si>
    <t>1.13.10</t>
  </si>
  <si>
    <t>1.14.6</t>
  </si>
  <si>
    <t>Horário rígido/normal</t>
  </si>
  <si>
    <t>&lt;RL</t>
  </si>
  <si>
    <t>&gt;RL</t>
  </si>
  <si>
    <t>Nº de horas em acções internas</t>
  </si>
  <si>
    <t>Participantes em acções internas</t>
  </si>
  <si>
    <t>Custos em acções internas</t>
  </si>
  <si>
    <t>Custos em acções externas</t>
  </si>
  <si>
    <t>4.1.3</t>
  </si>
  <si>
    <t>4.2.2</t>
  </si>
  <si>
    <t>4.3.3</t>
  </si>
  <si>
    <t>Nº de horas em acções de auto-formação</t>
  </si>
  <si>
    <t>Participantes em acções externas</t>
  </si>
  <si>
    <t>Participantes em acções de auto-formação</t>
  </si>
  <si>
    <t>Notas:</t>
  </si>
  <si>
    <t>Telefone directo:</t>
  </si>
  <si>
    <t>Email:</t>
  </si>
  <si>
    <t>Nome da pessoa a contactar para a eventualidade de esclarecimentos adicionais:</t>
  </si>
  <si>
    <t>Contrato Administrativo de 
Provimento</t>
  </si>
  <si>
    <t>1.2.1</t>
  </si>
  <si>
    <t>1.2.2</t>
  </si>
  <si>
    <t>1.2.3</t>
  </si>
  <si>
    <t>1.2.4</t>
  </si>
  <si>
    <t>1.2.5</t>
  </si>
  <si>
    <t>1.2.6</t>
  </si>
  <si>
    <t>1.2.7</t>
  </si>
  <si>
    <t>1.2.8</t>
  </si>
  <si>
    <t>1.2.9</t>
  </si>
  <si>
    <t>1.2.10</t>
  </si>
  <si>
    <t>1.2.11</t>
  </si>
  <si>
    <t>1.2.12</t>
  </si>
  <si>
    <t>18-24 anos</t>
  </si>
  <si>
    <t>25-29 anos</t>
  </si>
  <si>
    <t>30-34 anos</t>
  </si>
  <si>
    <t>35-39 anos</t>
  </si>
  <si>
    <t>40-44 anos</t>
  </si>
  <si>
    <t>45-49 anos</t>
  </si>
  <si>
    <t>50-54 anos</t>
  </si>
  <si>
    <t>55-59anos</t>
  </si>
  <si>
    <t>60-64 anos</t>
  </si>
  <si>
    <t>65-69 anos</t>
  </si>
  <si>
    <t>70 e mais anos</t>
  </si>
  <si>
    <t>5-9 anos</t>
  </si>
  <si>
    <t>10-14 anos</t>
  </si>
  <si>
    <t>15-19 anos</t>
  </si>
  <si>
    <t>20-24 anos</t>
  </si>
  <si>
    <t>30-35 anos</t>
  </si>
  <si>
    <t>1.4.1</t>
  </si>
  <si>
    <t>1.4.2</t>
  </si>
  <si>
    <t>1.4.3</t>
  </si>
  <si>
    <t>1.4.4</t>
  </si>
  <si>
    <t>1.4.5</t>
  </si>
  <si>
    <t>1.4.6</t>
  </si>
  <si>
    <t>1.4.7</t>
  </si>
  <si>
    <t>1.4.8</t>
  </si>
  <si>
    <t>═</t>
  </si>
  <si>
    <t>S.I.</t>
  </si>
  <si>
    <t>De países da União Europeia</t>
  </si>
  <si>
    <t>1.8.1</t>
  </si>
  <si>
    <t>1.8.2</t>
  </si>
  <si>
    <t>1.8.3</t>
  </si>
  <si>
    <t>1.8.4</t>
  </si>
  <si>
    <t>1.8.5</t>
  </si>
  <si>
    <t>1.8.6</t>
  </si>
  <si>
    <t>1.8.7</t>
  </si>
  <si>
    <t>1.8.8</t>
  </si>
  <si>
    <t>1.8.9</t>
  </si>
  <si>
    <t>1.8.10</t>
  </si>
  <si>
    <t>Total de admissões e regressos</t>
  </si>
  <si>
    <t>Por favor enuncie quais as situações referidas em "outros" (1.1.6):</t>
  </si>
  <si>
    <t>1.9.9</t>
  </si>
  <si>
    <t>Contratos Administrativos de Provimento</t>
  </si>
  <si>
    <t>Por favor enuncie quais as situações referidas em "outros" (1.9.9):</t>
  </si>
  <si>
    <t xml:space="preserve">   Falecimento</t>
  </si>
  <si>
    <t xml:space="preserve">   Exoneração</t>
  </si>
  <si>
    <t xml:space="preserve">   Aposentação</t>
  </si>
  <si>
    <t xml:space="preserve">   Limite de Idade</t>
  </si>
  <si>
    <t xml:space="preserve">   Aposentação compulsiva</t>
  </si>
  <si>
    <t xml:space="preserve">   Mútuo Acordo</t>
  </si>
  <si>
    <t xml:space="preserve">   Transferências</t>
  </si>
  <si>
    <t xml:space="preserve">   Requisições e destacamentos</t>
  </si>
  <si>
    <t xml:space="preserve">   Outros motivos</t>
  </si>
  <si>
    <t xml:space="preserve">  Total</t>
  </si>
  <si>
    <t>Por favor enuncie quais as situações referidas em "outros motivos" (1.11.10):</t>
  </si>
  <si>
    <t>1.12.4</t>
  </si>
  <si>
    <t>Contratos de Trabalho a Termo</t>
  </si>
  <si>
    <t xml:space="preserve">Prestações de serviços  </t>
  </si>
  <si>
    <t xml:space="preserve">   Demissão</t>
  </si>
  <si>
    <t xml:space="preserve">   Denúncia das partes</t>
  </si>
  <si>
    <t xml:space="preserve">   Rescisão pelo agente</t>
  </si>
  <si>
    <t xml:space="preserve">   Total</t>
  </si>
  <si>
    <t xml:space="preserve">   Caducidade</t>
  </si>
  <si>
    <t xml:space="preserve">   Mútuo acordo</t>
  </si>
  <si>
    <t xml:space="preserve">   Denúncia de qualquer das partes</t>
  </si>
  <si>
    <t xml:space="preserve">   Rescisão pelo contratado</t>
  </si>
  <si>
    <t>Por favor enuncie quais as situações referidas em outros motivos (1.14.5):</t>
  </si>
  <si>
    <t>Por favor enuncie quais as situações referidas em outros motivos (2.16):</t>
  </si>
  <si>
    <r>
      <t xml:space="preserve">Recursos Humanos
</t>
    </r>
    <r>
      <rPr>
        <sz val="7"/>
        <color indexed="8"/>
        <rFont val="Verdana"/>
        <family val="2"/>
      </rPr>
      <t>(em exercício de funções no serviço em 31 de Dezembro)</t>
    </r>
  </si>
  <si>
    <r>
      <t>Notas:</t>
    </r>
    <r>
      <rPr>
        <sz val="7"/>
        <color indexed="8"/>
        <rFont val="Verdana"/>
        <family val="2"/>
      </rPr>
      <t xml:space="preserve"> </t>
    </r>
  </si>
  <si>
    <r>
      <t xml:space="preserve">Entradas
</t>
    </r>
    <r>
      <rPr>
        <sz val="7"/>
        <color indexed="8"/>
        <rFont val="Verdana"/>
        <family val="2"/>
      </rPr>
      <t>(entre 1 de Janeiro e 31 de Dezembro)</t>
    </r>
  </si>
  <si>
    <r>
      <t xml:space="preserve">Saídas
</t>
    </r>
    <r>
      <rPr>
        <sz val="7"/>
        <color indexed="8"/>
        <rFont val="Verdana"/>
        <family val="2"/>
      </rPr>
      <t>(entre 1 de Janeiro e 31 de Dezembro)</t>
    </r>
  </si>
  <si>
    <r>
      <t xml:space="preserve">Promoções, Progressões e Mudanças de situação 
</t>
    </r>
    <r>
      <rPr>
        <sz val="7"/>
        <color indexed="8"/>
        <rFont val="Verdana"/>
        <family val="2"/>
      </rPr>
      <t>(entre 1 de Janeiro e 31 de Dezembro)</t>
    </r>
  </si>
  <si>
    <r>
      <t xml:space="preserve">Trabalho extraordinário, nocturno e em dias de descanso semanal ou feriados
</t>
    </r>
    <r>
      <rPr>
        <sz val="7"/>
        <color indexed="8"/>
        <rFont val="Verdana"/>
        <family val="2"/>
      </rPr>
      <t>(entre 1 de Janeiro e 31 de Dezembro)</t>
    </r>
  </si>
  <si>
    <r>
      <t xml:space="preserve">Horas não trabalhadas
</t>
    </r>
    <r>
      <rPr>
        <sz val="7"/>
        <color indexed="8"/>
        <rFont val="Verdana"/>
        <family val="2"/>
      </rPr>
      <t>(entre 1 de Janeiro e 31 de Dezembro)</t>
    </r>
  </si>
  <si>
    <r>
      <t xml:space="preserve">Encargos com pessoal
</t>
    </r>
    <r>
      <rPr>
        <sz val="7"/>
        <color indexed="8"/>
        <rFont val="Verdana"/>
        <family val="2"/>
      </rPr>
      <t>(valores</t>
    </r>
    <r>
      <rPr>
        <b/>
        <sz val="7"/>
        <color indexed="8"/>
        <rFont val="Verdana"/>
        <family val="2"/>
      </rPr>
      <t xml:space="preserve"> ilíquidos</t>
    </r>
    <r>
      <rPr>
        <sz val="7"/>
        <color indexed="8"/>
        <rFont val="Verdana"/>
        <family val="2"/>
      </rPr>
      <t xml:space="preserve"> dispendidos entre 1 de Janeiro e 31 de Dezembro)</t>
    </r>
  </si>
  <si>
    <t>Por favor enuncie quais as situações referidas em outras (5.9):</t>
  </si>
  <si>
    <t>Nº de elementos pertencentes a comissões de trabalhadores</t>
  </si>
  <si>
    <t>Nº total de votantes</t>
  </si>
  <si>
    <t>Nº de casos</t>
  </si>
  <si>
    <t>Nº de dias perdidos</t>
  </si>
  <si>
    <r>
      <t xml:space="preserve">Ausências ao trabalho em dias e 
meios dias
</t>
    </r>
    <r>
      <rPr>
        <sz val="7"/>
        <color indexed="8"/>
        <rFont val="Verdana"/>
        <family val="2"/>
      </rPr>
      <t>(entre 1 de Janeiro e 31 de Dezembro)</t>
    </r>
  </si>
  <si>
    <t>Quadro 1.11</t>
  </si>
  <si>
    <t>MENSAGENS</t>
  </si>
  <si>
    <t>MAPAS</t>
  </si>
  <si>
    <t>Quadro 1.12</t>
  </si>
  <si>
    <t>Quadro 1.13</t>
  </si>
  <si>
    <t>Quadro 1.14</t>
  </si>
  <si>
    <t>Quadro 1.15</t>
  </si>
  <si>
    <t>Quadro 1.18</t>
  </si>
  <si>
    <t>Quadro 1.17</t>
  </si>
  <si>
    <t>Quadro 1.19</t>
  </si>
  <si>
    <t>Quadro 1.20</t>
  </si>
  <si>
    <t>Quadro 2.17.1</t>
  </si>
  <si>
    <t>Quadro 3.1 ao 3.1.3</t>
  </si>
  <si>
    <t>Quadro 3.1.4 ao 3.1.10</t>
  </si>
  <si>
    <t>Quadro 3.2</t>
  </si>
  <si>
    <t>Quadro 3.3</t>
  </si>
  <si>
    <t>Quadro 3.4</t>
  </si>
  <si>
    <t>Comissões de higiene e segurança</t>
  </si>
  <si>
    <t>Quadro 3.5</t>
  </si>
  <si>
    <t>Quadro 3.6</t>
  </si>
  <si>
    <t>Quadro 3.7</t>
  </si>
  <si>
    <t>5.11</t>
  </si>
  <si>
    <t>5.11.1</t>
  </si>
  <si>
    <t>5.11.2</t>
  </si>
  <si>
    <t>5.11.3</t>
  </si>
  <si>
    <t>5.11.4</t>
  </si>
  <si>
    <t>5.11.5</t>
  </si>
  <si>
    <t>5.11.6</t>
  </si>
  <si>
    <t>5.11.7</t>
  </si>
  <si>
    <t>4.2.3</t>
  </si>
  <si>
    <t>Nº de horas em acções externas</t>
  </si>
  <si>
    <t>Reclassificações</t>
  </si>
  <si>
    <t>Regressos de licenças, requisições, destacamentos, comissões de serviço e afins.</t>
  </si>
  <si>
    <t>Postos de trabalho não ocupados durante o ano
por dificuldades de provimento.</t>
  </si>
  <si>
    <t xml:space="preserve">   Não abertura do concurso</t>
  </si>
  <si>
    <t xml:space="preserve">   Impugnação do concurso</t>
  </si>
  <si>
    <t xml:space="preserve">   Vagas não descongeladas</t>
  </si>
  <si>
    <t xml:space="preserve">   Concurso improcedente</t>
  </si>
  <si>
    <t xml:space="preserve">   Concurso em desenvolvimento</t>
  </si>
  <si>
    <t>1.15.6</t>
  </si>
  <si>
    <t>1.15.7</t>
  </si>
  <si>
    <t>Reconversões</t>
  </si>
  <si>
    <t>1.13.11</t>
  </si>
  <si>
    <t xml:space="preserve">   Fim de comissão de serviço</t>
  </si>
  <si>
    <t xml:space="preserve">   Fim de requisição ou destacamento</t>
  </si>
  <si>
    <t>1.12.5</t>
  </si>
  <si>
    <t>1.17.9</t>
  </si>
  <si>
    <t>1.17.10</t>
  </si>
  <si>
    <t>Isenção de horário</t>
  </si>
  <si>
    <t>T.E</t>
  </si>
  <si>
    <t>Trabalho extaordinário (diurno e nocturno)</t>
  </si>
  <si>
    <t>Nº de 
horas</t>
  </si>
  <si>
    <t>Observações:</t>
  </si>
  <si>
    <t>Por favor enuncie quais as situações referidas em outros motivos (1.13.10):</t>
  </si>
  <si>
    <t>1.16</t>
  </si>
  <si>
    <t>1.16.1</t>
  </si>
  <si>
    <t>1.16.2</t>
  </si>
  <si>
    <t>1.16.3</t>
  </si>
  <si>
    <t>1.16.4</t>
  </si>
  <si>
    <t>1.16.5</t>
  </si>
  <si>
    <t>1.16.6</t>
  </si>
  <si>
    <t>1.16.7</t>
  </si>
  <si>
    <t>1.16.8</t>
  </si>
  <si>
    <t>Quadro 1.16</t>
  </si>
  <si>
    <t>Por favor enuncie quais as situações referidas em outras (5.11.6):</t>
  </si>
  <si>
    <r>
      <t xml:space="preserve">Total </t>
    </r>
    <r>
      <rPr>
        <b/>
        <sz val="7"/>
        <color indexed="8"/>
        <rFont val="Verdana"/>
        <family val="2"/>
      </rPr>
      <t>dias</t>
    </r>
    <r>
      <rPr>
        <sz val="7"/>
        <color indexed="8"/>
        <rFont val="Verdana"/>
        <family val="2"/>
      </rPr>
      <t xml:space="preserve"> perdidos com baixa</t>
    </r>
  </si>
  <si>
    <r>
      <t xml:space="preserve">Actividades de medicina do trabalho
</t>
    </r>
    <r>
      <rPr>
        <sz val="7"/>
        <color indexed="8"/>
        <rFont val="Verdana"/>
        <family val="2"/>
      </rPr>
      <t>(entre 1 de Janeiro e 31 de Dezembro)</t>
    </r>
  </si>
  <si>
    <r>
      <t xml:space="preserve">Reabilitações em resultado de acidentes de trabalho
</t>
    </r>
    <r>
      <rPr>
        <sz val="7"/>
        <color indexed="8"/>
        <rFont val="Verdana"/>
        <family val="2"/>
      </rPr>
      <t>(entre 1 de Janeiro e 31 de Dezembro)</t>
    </r>
  </si>
  <si>
    <r>
      <t xml:space="preserve">Formação e sensibilização em matéria de segurança
</t>
    </r>
    <r>
      <rPr>
        <sz val="7"/>
        <color indexed="8"/>
        <rFont val="Verdana"/>
        <family val="2"/>
      </rPr>
      <t>(entre 1 de Janeiro e 31 de Dezembro)</t>
    </r>
  </si>
  <si>
    <r>
      <t xml:space="preserve">Custos com prevenção de acidentes e doenças profissionais
</t>
    </r>
    <r>
      <rPr>
        <sz val="7"/>
        <color indexed="8"/>
        <rFont val="Verdana"/>
        <family val="2"/>
      </rPr>
      <t>(entre 1 de Janeiro e 31 de Dezembro)</t>
    </r>
  </si>
  <si>
    <t>Notas de preenchimento</t>
  </si>
  <si>
    <t>1.4.9</t>
  </si>
  <si>
    <t>1.2.13</t>
  </si>
  <si>
    <t>Pessoal Auxiliar</t>
  </si>
  <si>
    <t>1.6.5</t>
  </si>
  <si>
    <t>1.8.11</t>
  </si>
  <si>
    <t>Total para controlo</t>
  </si>
  <si>
    <t>Por favor enuncie quais as situações referidas em "outros motivos" (1.12.4):</t>
  </si>
  <si>
    <t>Total de controlo</t>
  </si>
  <si>
    <t>1.17.11</t>
  </si>
  <si>
    <t xml:space="preserve">                 BALANÇO SOCIAL 2005</t>
  </si>
  <si>
    <t>-</t>
  </si>
  <si>
    <r>
      <t xml:space="preserve">Acidentes em serviço
</t>
    </r>
    <r>
      <rPr>
        <sz val="7"/>
        <rFont val="Verdana"/>
        <family val="2"/>
      </rPr>
      <t>(entre 1 de Janeiro e 31 de Dezembro)</t>
    </r>
  </si>
  <si>
    <t>Contrato de Trabalho a Termo Certo</t>
  </si>
  <si>
    <r>
      <t>(1)</t>
    </r>
    <r>
      <rPr>
        <sz val="7"/>
        <color indexed="8"/>
        <rFont val="Verdana"/>
        <family val="2"/>
      </rPr>
      <t xml:space="preserve">  Considerar os funcionários, agentes e demais trabalhadores que beneficiem de redução fiscal em virtude da sua deficiência.</t>
    </r>
  </si>
  <si>
    <t>Processos decididos</t>
  </si>
  <si>
    <t>Total de processos</t>
  </si>
  <si>
    <r>
      <t>(2)</t>
    </r>
    <r>
      <rPr>
        <sz val="7"/>
        <color indexed="8"/>
        <rFont val="Verdana"/>
        <family val="2"/>
      </rPr>
      <t xml:space="preserve"> Processos instaurados e decididos no decorrer do ano a que se refere o presente balanço social</t>
    </r>
  </si>
  <si>
    <r>
      <t>(3)</t>
    </r>
    <r>
      <rPr>
        <sz val="7"/>
        <color indexed="8"/>
        <rFont val="Verdana"/>
        <family val="2"/>
      </rPr>
      <t xml:space="preserve"> Processos instaurados no decorrer do ano a que se refere o presente balanço social mas que tenham transitado para o ano seguinte.</t>
    </r>
  </si>
  <si>
    <r>
      <t>(1)</t>
    </r>
    <r>
      <rPr>
        <sz val="7"/>
        <color indexed="8"/>
        <rFont val="Verdana"/>
        <family val="2"/>
      </rPr>
      <t xml:space="preserve"> Processos instaurados no ano anterior mas que tenham transitado e sido decididos no ano a que se refere o presente balanço social</t>
    </r>
  </si>
  <si>
    <t>Horário específico</t>
  </si>
  <si>
    <r>
      <t xml:space="preserve">Nº casos de incapacidade vítimas de acidente em serviço
</t>
    </r>
    <r>
      <rPr>
        <sz val="7"/>
        <color indexed="8"/>
        <rFont val="Verdana"/>
        <family val="2"/>
      </rPr>
      <t>(declarados entre 1 de Janeiro e 31 de Dezembro)</t>
    </r>
  </si>
  <si>
    <t>Quadro 1</t>
  </si>
  <si>
    <t>Quadro 1.2</t>
  </si>
  <si>
    <t>Quadro 1.3</t>
  </si>
  <si>
    <t>Quadro 1.4</t>
  </si>
  <si>
    <t>Quadro 1.5</t>
  </si>
  <si>
    <t>Quadro 1.6</t>
  </si>
  <si>
    <t>Quadro 1.7</t>
  </si>
  <si>
    <t>Quadro 1.8</t>
  </si>
  <si>
    <t>Quadro 1.9</t>
  </si>
  <si>
    <t>Quadro 1.10</t>
  </si>
  <si>
    <t>Quadro 2</t>
  </si>
  <si>
    <t>Quadro 4</t>
  </si>
  <si>
    <t>Quadro 4.2</t>
  </si>
  <si>
    <t>Quadro 4.3</t>
  </si>
  <si>
    <t>Quadro 4.4</t>
  </si>
  <si>
    <t>Quadro 5</t>
  </si>
  <si>
    <t>Quadro 5.11</t>
  </si>
  <si>
    <t>Quadro 6.1</t>
  </si>
  <si>
    <t>Quadro 6.2</t>
  </si>
  <si>
    <t>Quadro 6.3</t>
  </si>
  <si>
    <r>
      <t>Total de efectivos</t>
    </r>
    <r>
      <rPr>
        <b/>
        <vertAlign val="superscript"/>
        <sz val="9"/>
        <color indexed="10"/>
        <rFont val="Verdana"/>
        <family val="2"/>
      </rPr>
      <t>(1)</t>
    </r>
  </si>
  <si>
    <r>
      <t>Nomeação</t>
    </r>
    <r>
      <rPr>
        <b/>
        <vertAlign val="superscript"/>
        <sz val="9"/>
        <color indexed="10"/>
        <rFont val="Verdana"/>
        <family val="2"/>
      </rPr>
      <t>(2)</t>
    </r>
  </si>
  <si>
    <r>
      <t>Requisição e Destacamento</t>
    </r>
    <r>
      <rPr>
        <b/>
        <vertAlign val="superscript"/>
        <sz val="9"/>
        <color indexed="10"/>
        <rFont val="Verdana"/>
        <family val="2"/>
      </rPr>
      <t>(3)</t>
    </r>
  </si>
  <si>
    <r>
      <t>Estrutura etária</t>
    </r>
    <r>
      <rPr>
        <b/>
        <vertAlign val="superscript"/>
        <sz val="9"/>
        <color indexed="10"/>
        <rFont val="Verdana"/>
        <family val="2"/>
      </rPr>
      <t>(1)</t>
    </r>
    <r>
      <rPr>
        <b/>
        <sz val="7"/>
        <color indexed="8"/>
        <rFont val="Verdana"/>
        <family val="2"/>
      </rPr>
      <t xml:space="preserve">
</t>
    </r>
    <r>
      <rPr>
        <sz val="7"/>
        <color indexed="8"/>
        <rFont val="Verdana"/>
        <family val="2"/>
      </rPr>
      <t>(em 31 de dezembro)</t>
    </r>
  </si>
  <si>
    <r>
      <t xml:space="preserve">              Nível médio de idades</t>
    </r>
    <r>
      <rPr>
        <b/>
        <vertAlign val="superscript"/>
        <sz val="8"/>
        <color indexed="10"/>
        <rFont val="Verdana"/>
        <family val="2"/>
      </rPr>
      <t>(2)</t>
    </r>
    <r>
      <rPr>
        <b/>
        <sz val="7"/>
        <color indexed="8"/>
        <rFont val="Verdana"/>
        <family val="2"/>
      </rPr>
      <t>:</t>
    </r>
  </si>
  <si>
    <r>
      <t xml:space="preserve">(1)  </t>
    </r>
    <r>
      <rPr>
        <sz val="7"/>
        <color indexed="8"/>
        <rFont val="Verdana"/>
        <family val="2"/>
      </rPr>
      <t xml:space="preserve">Considerar a idade de todos os funcionários, agentes e trabalhadores ao serviço, independentemente do vínculo, em 31 de Dezembro.
</t>
    </r>
    <r>
      <rPr>
        <b/>
        <sz val="7"/>
        <color indexed="10"/>
        <rFont val="Verdana"/>
        <family val="2"/>
      </rPr>
      <t>(2)</t>
    </r>
    <r>
      <rPr>
        <b/>
        <sz val="7"/>
        <color indexed="8"/>
        <rFont val="Verdana"/>
        <family val="2"/>
      </rPr>
      <t xml:space="preserve"> </t>
    </r>
    <r>
      <rPr>
        <sz val="7"/>
        <color indexed="8"/>
        <rFont val="Verdana"/>
        <family val="2"/>
      </rPr>
      <t xml:space="preserve">O nível médio de idades é calculado automaticamente logo que sejam preenchidas as celúlas destinados ao dividendo e divisor, de acordo com a fórmula apresentada, em que:
       S.I. = Soma das Idades (= 22 + 32 + 27 + 58 + …);     
       T.E. = Total de Efectivos (deverá ser igual ao total apresentado na alínea 1.1 do quadro 1). </t>
    </r>
  </si>
  <si>
    <r>
      <t>Estrutura de antiguidade</t>
    </r>
    <r>
      <rPr>
        <b/>
        <vertAlign val="superscript"/>
        <sz val="9"/>
        <color indexed="10"/>
        <rFont val="Verdana"/>
        <family val="2"/>
      </rPr>
      <t>(1)</t>
    </r>
    <r>
      <rPr>
        <b/>
        <sz val="7"/>
        <color indexed="8"/>
        <rFont val="Verdana"/>
        <family val="2"/>
      </rPr>
      <t xml:space="preserve">
</t>
    </r>
    <r>
      <rPr>
        <sz val="7"/>
        <color indexed="8"/>
        <rFont val="Verdana"/>
        <family val="2"/>
      </rPr>
      <t>(em 31 de dezembro)</t>
    </r>
  </si>
  <si>
    <r>
      <t xml:space="preserve">              Nível médio de antiguidade</t>
    </r>
    <r>
      <rPr>
        <b/>
        <vertAlign val="superscript"/>
        <sz val="9"/>
        <color indexed="10"/>
        <rFont val="Verdana"/>
        <family val="2"/>
      </rPr>
      <t>(2)</t>
    </r>
    <r>
      <rPr>
        <b/>
        <sz val="7"/>
        <color indexed="8"/>
        <rFont val="Verdana"/>
        <family val="2"/>
      </rPr>
      <t>:</t>
    </r>
  </si>
  <si>
    <r>
      <t>(1)</t>
    </r>
    <r>
      <rPr>
        <sz val="7"/>
        <color indexed="8"/>
        <rFont val="Verdana"/>
        <family val="2"/>
      </rPr>
      <t xml:space="preserve">  Deverão ser contabilizados para efeitos de antiguidade todos os funcionários, agentes e demais trabalhadores contabilizados na alínea 1.1. do quadro 1.
</t>
    </r>
    <r>
      <rPr>
        <b/>
        <sz val="7"/>
        <color indexed="10"/>
        <rFont val="Verdana"/>
        <family val="2"/>
      </rPr>
      <t>(2)</t>
    </r>
    <r>
      <rPr>
        <b/>
        <sz val="7"/>
        <color indexed="8"/>
        <rFont val="Verdana"/>
        <family val="2"/>
      </rPr>
      <t xml:space="preserve"> </t>
    </r>
    <r>
      <rPr>
        <sz val="7"/>
        <color indexed="8"/>
        <rFont val="Verdana"/>
        <family val="2"/>
      </rPr>
      <t>O nível médio de antiguidades é calculado automaticamente logo que sejam preenchidas as celúlas destinados ao dividendo e divisor, de acordo com a fórmula apresentada, em que:
       S.A. = Soma das Antiguidades (= 4 anos + 7 anos + 13 anos + 2 anos + …);      
       T.E. = Total de Efectivos (deverá ser igual ao total apresentado na alínea 1.1 do quadro 1).</t>
    </r>
  </si>
  <si>
    <r>
      <t>Trabalhadores estrangeiros não naturalizados</t>
    </r>
    <r>
      <rPr>
        <b/>
        <vertAlign val="superscript"/>
        <sz val="9"/>
        <color indexed="10"/>
        <rFont val="Verdana"/>
        <family val="2"/>
      </rPr>
      <t>(1)</t>
    </r>
    <r>
      <rPr>
        <b/>
        <sz val="7"/>
        <color indexed="8"/>
        <rFont val="Verdana"/>
        <family val="2"/>
      </rPr>
      <t xml:space="preserve">
</t>
    </r>
    <r>
      <rPr>
        <sz val="7"/>
        <color indexed="8"/>
        <rFont val="Verdana"/>
        <family val="2"/>
      </rPr>
      <t>(sem nacionalidade portuguesa)</t>
    </r>
  </si>
  <si>
    <r>
      <t>(1)</t>
    </r>
    <r>
      <rPr>
        <b/>
        <sz val="7"/>
        <color indexed="8"/>
        <rFont val="Verdana"/>
        <family val="2"/>
      </rPr>
      <t xml:space="preserve">  </t>
    </r>
    <r>
      <rPr>
        <sz val="7"/>
        <color indexed="8"/>
        <rFont val="Verdana"/>
        <family val="2"/>
      </rPr>
      <t>Considerar apenas os trabalhadores não nascidos em Portugal e que não detenham nacionalidade portuguesa.</t>
    </r>
  </si>
  <si>
    <r>
      <t>Trabalhadores deficientes</t>
    </r>
    <r>
      <rPr>
        <b/>
        <vertAlign val="superscript"/>
        <sz val="9"/>
        <color indexed="10"/>
        <rFont val="Verdana"/>
        <family val="2"/>
      </rPr>
      <t>(1)</t>
    </r>
  </si>
  <si>
    <r>
      <t>Estrutura habilitacional</t>
    </r>
    <r>
      <rPr>
        <b/>
        <vertAlign val="superscript"/>
        <sz val="9"/>
        <color indexed="10"/>
        <rFont val="Verdana"/>
        <family val="2"/>
      </rPr>
      <t>(1)</t>
    </r>
    <r>
      <rPr>
        <b/>
        <sz val="7"/>
        <color indexed="8"/>
        <rFont val="Verdana"/>
        <family val="2"/>
      </rPr>
      <t xml:space="preserve">
</t>
    </r>
    <r>
      <rPr>
        <sz val="7"/>
        <color indexed="8"/>
        <rFont val="Verdana"/>
        <family val="2"/>
      </rPr>
      <t>(em 31 de dezembro)</t>
    </r>
  </si>
  <si>
    <r>
      <t>(1)</t>
    </r>
    <r>
      <rPr>
        <b/>
        <sz val="7"/>
        <color indexed="8"/>
        <rFont val="Verdana"/>
        <family val="2"/>
      </rPr>
      <t xml:space="preserve"> </t>
    </r>
    <r>
      <rPr>
        <sz val="7"/>
        <color indexed="8"/>
        <rFont val="Verdana"/>
        <family val="2"/>
      </rPr>
      <t xml:space="preserve"> Considerar as habilitações literárias de todos os funcionários, agentes e demais trabalhadores ao serviço, independentemente do vínculo, em 31 de Dezembro.</t>
    </r>
  </si>
  <si>
    <r>
      <t>Nomeações</t>
    </r>
    <r>
      <rPr>
        <b/>
        <vertAlign val="superscript"/>
        <sz val="9"/>
        <color indexed="10"/>
        <rFont val="Verdana"/>
        <family val="2"/>
      </rPr>
      <t>(1)</t>
    </r>
  </si>
  <si>
    <r>
      <t>Requisições e destacamentos</t>
    </r>
    <r>
      <rPr>
        <b/>
        <vertAlign val="superscript"/>
        <sz val="9"/>
        <color indexed="10"/>
        <rFont val="Verdana"/>
        <family val="2"/>
      </rPr>
      <t>(2)</t>
    </r>
  </si>
  <si>
    <r>
      <t>Do quadro</t>
    </r>
    <r>
      <rPr>
        <b/>
        <vertAlign val="superscript"/>
        <sz val="9"/>
        <color indexed="10"/>
        <rFont val="Verdana"/>
        <family val="2"/>
      </rPr>
      <t>(1)</t>
    </r>
  </si>
  <si>
    <r>
      <t>Fora do quadro</t>
    </r>
    <r>
      <rPr>
        <b/>
        <vertAlign val="superscript"/>
        <sz val="9"/>
        <color indexed="10"/>
        <rFont val="Verdana"/>
        <family val="2"/>
      </rPr>
      <t>(2)</t>
    </r>
  </si>
  <si>
    <r>
      <t>Motivo das saídas dos funcionários pertencentes ao quadro de pessoal do serviço</t>
    </r>
    <r>
      <rPr>
        <b/>
        <vertAlign val="superscript"/>
        <sz val="9"/>
        <color indexed="10"/>
        <rFont val="Verdana"/>
        <family val="2"/>
      </rPr>
      <t>(1)</t>
    </r>
  </si>
  <si>
    <r>
      <t>Motivo das saídas dos funcionários pertencentes a outros quadros de pessoal</t>
    </r>
    <r>
      <rPr>
        <b/>
        <vertAlign val="superscript"/>
        <sz val="9"/>
        <color indexed="10"/>
        <rFont val="Verdana"/>
        <family val="2"/>
      </rPr>
      <t>(1)</t>
    </r>
  </si>
  <si>
    <r>
      <t>Motivo das saídas dos agentes administrativos</t>
    </r>
    <r>
      <rPr>
        <b/>
        <vertAlign val="superscript"/>
        <sz val="9"/>
        <color indexed="10"/>
        <rFont val="Verdana"/>
        <family val="2"/>
      </rPr>
      <t>(1)</t>
    </r>
  </si>
  <si>
    <r>
      <t>Modalidades de Horário</t>
    </r>
    <r>
      <rPr>
        <b/>
        <vertAlign val="superscript"/>
        <sz val="9"/>
        <color indexed="10"/>
        <rFont val="Verdana"/>
        <family val="2"/>
      </rPr>
      <t>(1)</t>
    </r>
    <r>
      <rPr>
        <b/>
        <sz val="7"/>
        <color indexed="8"/>
        <rFont val="Verdana"/>
        <family val="2"/>
      </rPr>
      <t xml:space="preserve">
</t>
    </r>
    <r>
      <rPr>
        <sz val="7"/>
        <color indexed="8"/>
        <rFont val="Verdana"/>
        <family val="2"/>
      </rPr>
      <t>(em 31 de Dezembro)</t>
    </r>
  </si>
  <si>
    <t>Cargos Políticos e Pessoal dos Gabinetes</t>
  </si>
  <si>
    <r>
      <t>Cargos Políticos e Pessoal dos Gabinetes</t>
    </r>
    <r>
      <rPr>
        <b/>
        <vertAlign val="superscript"/>
        <sz val="9"/>
        <color indexed="10"/>
        <rFont val="Verdana"/>
        <family val="2"/>
      </rPr>
      <t>(4)</t>
    </r>
  </si>
  <si>
    <t>Outros</t>
  </si>
  <si>
    <r>
      <t xml:space="preserve">(1) </t>
    </r>
    <r>
      <rPr>
        <sz val="7"/>
        <color indexed="10"/>
        <rFont val="Verdana"/>
        <family val="2"/>
      </rPr>
      <t xml:space="preserve"> </t>
    </r>
    <r>
      <rPr>
        <sz val="7"/>
        <color indexed="8"/>
        <rFont val="Verdana"/>
        <family val="2"/>
      </rPr>
      <t xml:space="preserve">Contabilizar todos os funcionários com nomeação provisória, definitiva ou em comissão de serviço, que tenham ingressado no quadro entre 1 de Janeiro e 31 de Dezembro. 
</t>
    </r>
    <r>
      <rPr>
        <b/>
        <sz val="7"/>
        <color indexed="10"/>
        <rFont val="Verdana"/>
        <family val="2"/>
      </rPr>
      <t>(2)</t>
    </r>
    <r>
      <rPr>
        <sz val="7"/>
        <color indexed="8"/>
        <rFont val="Verdana"/>
        <family val="2"/>
      </rPr>
      <t xml:space="preserve"> Contabilizar todos os funcionários pertencentes a outros quadros de pessoal que tenham entrado pela primeira vez no serviço a que se refere o presente documento ao abrigo de uma requisição/destacamento entre 1 de Janeiro e 31 de Dezembro.</t>
    </r>
  </si>
  <si>
    <t>Pessoal Docente</t>
  </si>
  <si>
    <r>
      <t>Promoções</t>
    </r>
    <r>
      <rPr>
        <b/>
        <vertAlign val="superscript"/>
        <sz val="8"/>
        <color indexed="10"/>
        <rFont val="Verdana"/>
        <family val="2"/>
      </rPr>
      <t>(1)</t>
    </r>
  </si>
  <si>
    <r>
      <t>Mudanças de Nível</t>
    </r>
    <r>
      <rPr>
        <b/>
        <vertAlign val="superscript"/>
        <sz val="8"/>
        <color indexed="10"/>
        <rFont val="Verdana"/>
        <family val="2"/>
      </rPr>
      <t>(2)</t>
    </r>
  </si>
  <si>
    <r>
      <t>Bonificações</t>
    </r>
    <r>
      <rPr>
        <b/>
        <vertAlign val="superscript"/>
        <sz val="8"/>
        <color indexed="10"/>
        <rFont val="Verdana"/>
        <family val="2"/>
      </rPr>
      <t>(3)</t>
    </r>
  </si>
  <si>
    <r>
      <t>Reposicionamentos</t>
    </r>
    <r>
      <rPr>
        <b/>
        <vertAlign val="superscript"/>
        <sz val="8"/>
        <color indexed="10"/>
        <rFont val="Verdana"/>
        <family val="2"/>
      </rPr>
      <t>(4)</t>
    </r>
  </si>
  <si>
    <r>
      <t xml:space="preserve">(1) </t>
    </r>
    <r>
      <rPr>
        <sz val="7"/>
        <color indexed="8"/>
        <rFont val="Verdana"/>
        <family val="2"/>
      </rPr>
      <t xml:space="preserve">Inclui também as mudanças de grau do pessoal de informática ocorridas ao abrigo do art. 4º do Estatuto das Carreiras e Funções Específicas do Pessoal de Informática.
</t>
    </r>
    <r>
      <rPr>
        <b/>
        <sz val="7"/>
        <color indexed="10"/>
        <rFont val="Verdana"/>
        <family val="2"/>
      </rPr>
      <t xml:space="preserve">(2) </t>
    </r>
    <r>
      <rPr>
        <sz val="7"/>
        <color indexed="8"/>
        <rFont val="Verdana"/>
        <family val="2"/>
      </rPr>
      <t xml:space="preserve">Refere-se apenas às mudanças de situação ocorridas ao abrigo do art. 5º do Estatuto das Carreiras e Funções Específicas do Pessoal de Informática.
</t>
    </r>
    <r>
      <rPr>
        <b/>
        <sz val="7"/>
        <color indexed="10"/>
        <rFont val="Verdana"/>
        <family val="2"/>
      </rPr>
      <t>(3)</t>
    </r>
    <r>
      <rPr>
        <sz val="7"/>
        <color indexed="8"/>
        <rFont val="Verdana"/>
        <family val="2"/>
      </rPr>
      <t xml:space="preserve"> Refere-se apenas às mudanças de situação ocorridas ao abrigo do art. 54º do Estatuto da Carreira dos Educadores de Infância e dos Professores dos Esninos Básico e Secundário. 
</t>
    </r>
    <r>
      <rPr>
        <b/>
        <sz val="7"/>
        <color indexed="10"/>
        <rFont val="Verdana"/>
        <family val="2"/>
      </rPr>
      <t>(4)</t>
    </r>
    <r>
      <rPr>
        <sz val="7"/>
        <color indexed="8"/>
        <rFont val="Verdana"/>
        <family val="2"/>
      </rPr>
      <t xml:space="preserve"> Refere-se apenas às mudanças de situação ocorridas ao abrigo do art. 55º e 56º do Estatuto da Carreira dos Educadores de Infância e dos Professores dos Esninos Básico e Secundário.</t>
    </r>
  </si>
  <si>
    <t>DESIGNAÇÃO DO ORGANISMO:</t>
  </si>
  <si>
    <r>
      <t xml:space="preserve">Pessoal Administrativo
</t>
    </r>
    <r>
      <rPr>
        <b/>
        <vertAlign val="superscript"/>
        <sz val="9"/>
        <color indexed="10"/>
        <rFont val="Verdana"/>
        <family val="2"/>
      </rPr>
      <t>(5)</t>
    </r>
  </si>
  <si>
    <r>
      <t xml:space="preserve">(1) </t>
    </r>
    <r>
      <rPr>
        <sz val="7"/>
        <color indexed="8"/>
        <rFont val="Verdana"/>
        <family val="2"/>
      </rPr>
      <t xml:space="preserve">Entenda-se por </t>
    </r>
    <r>
      <rPr>
        <i/>
        <sz val="7"/>
        <color indexed="8"/>
        <rFont val="Verdana"/>
        <family val="2"/>
      </rPr>
      <t>efectivos</t>
    </r>
    <r>
      <rPr>
        <sz val="7"/>
        <color indexed="8"/>
        <rFont val="Verdana"/>
        <family val="2"/>
      </rPr>
      <t xml:space="preserve"> todos os funcionários, agentes e demais trabalhadores, independemente do vínculo, que se encontrem efectivamente ao serviço em 31 de Dezembro, não devendo, como tal, ser contabilizados os funcionários que embora pertençam ao quadro de pessoal do serviço se encontrem a exercer funções noutros serviços.
</t>
    </r>
    <r>
      <rPr>
        <b/>
        <sz val="7"/>
        <color indexed="10"/>
        <rFont val="Verdana"/>
        <family val="2"/>
      </rPr>
      <t>(2)</t>
    </r>
    <r>
      <rPr>
        <b/>
        <sz val="7"/>
        <color indexed="8"/>
        <rFont val="Verdana"/>
        <family val="2"/>
      </rPr>
      <t xml:space="preserve"> </t>
    </r>
    <r>
      <rPr>
        <sz val="7"/>
        <color indexed="8"/>
        <rFont val="Verdana"/>
        <family val="2"/>
      </rPr>
      <t xml:space="preserve">Nomeação provisória, definitiva, em comissão de serviço e em substituição. 
</t>
    </r>
    <r>
      <rPr>
        <b/>
        <sz val="7"/>
        <color indexed="10"/>
        <rFont val="Verdana"/>
        <family val="2"/>
      </rPr>
      <t>(3)</t>
    </r>
    <r>
      <rPr>
        <sz val="7"/>
        <color indexed="8"/>
        <rFont val="Verdana"/>
        <family val="2"/>
      </rPr>
      <t xml:space="preserve"> Funcionários pertencentes aos quadros de pessoal de outros serviços, que se encontrem em exercício de funções no serviço em 31 de Dezembro.
</t>
    </r>
    <r>
      <rPr>
        <b/>
        <sz val="7"/>
        <color indexed="10"/>
        <rFont val="Verdana"/>
        <family val="2"/>
      </rPr>
      <t>(4)</t>
    </r>
    <r>
      <rPr>
        <b/>
        <sz val="7"/>
        <color indexed="8"/>
        <rFont val="Verdana"/>
        <family val="2"/>
      </rPr>
      <t xml:space="preserve"> </t>
    </r>
    <r>
      <rPr>
        <sz val="7"/>
        <color indexed="8"/>
        <rFont val="Verdana"/>
        <family val="2"/>
      </rPr>
      <t xml:space="preserve">Secretario Regional, Chefe de Gabinete, Adjuntos, Conselheiros Técnicos, Assessores Técnicos e Secretarias Pessoais (esta indicação é válida para os restantes mapas).
</t>
    </r>
    <r>
      <rPr>
        <b/>
        <sz val="7"/>
        <color indexed="10"/>
        <rFont val="Verdana"/>
        <family val="2"/>
      </rPr>
      <t>(5)</t>
    </r>
    <r>
      <rPr>
        <sz val="7"/>
        <color indexed="8"/>
        <rFont val="Verdana"/>
        <family val="2"/>
      </rPr>
      <t xml:space="preserve"> Inclui o pessoal de chefias administrativas (esta indicação é válida para os restantes mapas).</t>
    </r>
  </si>
  <si>
    <r>
      <t>(1)</t>
    </r>
    <r>
      <rPr>
        <b/>
        <sz val="7"/>
        <color indexed="8"/>
        <rFont val="Verdana"/>
        <family val="2"/>
      </rPr>
      <t xml:space="preserve"> </t>
    </r>
    <r>
      <rPr>
        <sz val="7"/>
        <color indexed="8"/>
        <rFont val="Verdana"/>
        <family val="2"/>
      </rPr>
      <t>Considerar os funcionários, pertencentes a outros quadros de pessoal que se encontravam no serviço ao abrigo de algum instrumento de mobilidade, que tenham regressado ao serviço de origem durante o ano a que se reporta este Balanço Social.</t>
    </r>
  </si>
  <si>
    <t>Trabalho extraordinário diurno e nocturno abonado</t>
  </si>
  <si>
    <t>Exames a Admissão</t>
  </si>
  <si>
    <r>
      <t>Processos instaurados e decididos entre 1/1 e 31/12</t>
    </r>
    <r>
      <rPr>
        <b/>
        <vertAlign val="superscript"/>
        <sz val="9"/>
        <color indexed="10"/>
        <rFont val="Verdana"/>
        <family val="2"/>
      </rPr>
      <t>(2)</t>
    </r>
  </si>
  <si>
    <r>
      <t xml:space="preserve">– Antes de iniciar o preenchimento de cada quadro, leia atentamente o título e respectivas anotações.
– Todas as celúlas desbloqueadas/em branco deverão ser preenchidas.
– As celúlas que contêm à priori o número zero encontram-se bloqueadas, visto serem preenchidas automáticamente pelo programa.
– Quando não existirem ocorrências deverá ser introduzido o número zero.
– Sempre que pretender fazer uso de números decimais, deverá utilizar uma vírgula e não um ponto para separar os números inteiros dos 
   decimais. Ex: 1,5 e não 1.5
– Não deverá fazer uso de pontos ou espaços para separar os milhares.
– Após concluir o preenchimento dos mapas, clique no separador </t>
    </r>
    <r>
      <rPr>
        <i/>
        <sz val="8"/>
        <color indexed="8"/>
        <rFont val="Arial"/>
        <family val="2"/>
      </rPr>
      <t>IV - Validação</t>
    </r>
    <r>
      <rPr>
        <sz val="8"/>
        <color indexed="8"/>
        <rFont val="Arial"/>
        <family val="2"/>
      </rPr>
      <t xml:space="preserve"> e verifique para cada quadro se existem mensagens de erro. 
   Leia-as cuidadosamente e, caso seja necessário, rectifique os mapas antes de remetê-lo por email para o endereço indicado.
– A informação requerida no separador </t>
    </r>
    <r>
      <rPr>
        <i/>
        <sz val="8"/>
        <color indexed="8"/>
        <rFont val="Arial"/>
        <family val="2"/>
      </rPr>
      <t>V - Contacto no serviço</t>
    </r>
    <r>
      <rPr>
        <sz val="8"/>
        <color indexed="8"/>
        <rFont val="Arial"/>
        <family val="2"/>
      </rPr>
      <t>, relativa à pessoa a contactar em caso de dúvida, é de preenchimento 
   obrigatório</t>
    </r>
  </si>
  <si>
    <r>
      <t>(1)</t>
    </r>
    <r>
      <rPr>
        <b/>
        <sz val="7"/>
        <color indexed="8"/>
        <rFont val="Verdana"/>
        <family val="2"/>
      </rPr>
      <t xml:space="preserve"> </t>
    </r>
    <r>
      <rPr>
        <sz val="7"/>
        <color indexed="8"/>
        <rFont val="Verdana"/>
        <family val="2"/>
      </rPr>
      <t xml:space="preserve">Considerar "do quadro" quando o efectivo saído se encontrava numa situação de nomeação no quadro de pessoal do serviço. Deverão ser também contabilizados os funcionários pertencentes ao quadro de pessoal que tenham saido mediante instrumento de mobilidade (ex. requisição) para outros serviços. 
</t>
    </r>
    <r>
      <rPr>
        <b/>
        <sz val="7"/>
        <rFont val="Verdana"/>
        <family val="2"/>
      </rPr>
      <t>O valor total apresentado em 1.10.1 deverá coincidir com o valor total apresentado em 1.11.11.</t>
    </r>
    <r>
      <rPr>
        <b/>
        <sz val="7"/>
        <color indexed="8"/>
        <rFont val="Verdana"/>
        <family val="2"/>
      </rPr>
      <t xml:space="preserve">
</t>
    </r>
    <r>
      <rPr>
        <b/>
        <sz val="7"/>
        <color indexed="10"/>
        <rFont val="Verdana"/>
        <family val="2"/>
      </rPr>
      <t>(2)</t>
    </r>
    <r>
      <rPr>
        <sz val="7"/>
        <color indexed="10"/>
        <rFont val="Verdana"/>
        <family val="2"/>
      </rPr>
      <t xml:space="preserve"> </t>
    </r>
    <r>
      <rPr>
        <sz val="7"/>
        <color indexed="8"/>
        <rFont val="Verdana"/>
        <family val="2"/>
      </rPr>
      <t xml:space="preserve">Considerar "fora do quadro", quando o efectivo se encontrava em qualquer outra situação (ex. nomeação em quadro de zona ou área escolar, contrato administrativo de provimento, prestação de serviços, contrato a termo ou outras). Deverão ser também contabilizados os funcionários requisitados, destacados ou em comissão de serviço, pertencentes a outros quadros de pessoal, que tenham voltado ao serviço de origem, assim como os funcionários com lugar em quadro de zona ou área escolar que tenham sido colocados em outro estabelecimento de educação/ensino.
</t>
    </r>
    <r>
      <rPr>
        <b/>
        <sz val="7"/>
        <rFont val="Verdana"/>
        <family val="2"/>
      </rPr>
      <t>O valor total apresentado em 1.10.2 deverá coincidir com o somatório dos totais apresentados em 1.12.5, 1.13.11 e 1.14.6.</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</si>
</sst>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Esc.&quot;;\-#,##0\ &quot;Esc.&quot;"/>
    <numFmt numFmtId="165" formatCode="#,##0\ &quot;Esc.&quot;;[Red]\-#,##0\ &quot;Esc.&quot;"/>
    <numFmt numFmtId="166" formatCode="#,##0.00\ &quot;Esc.&quot;;\-#,##0.00\ &quot;Esc.&quot;"/>
    <numFmt numFmtId="167" formatCode="#,##0.00\ &quot;Esc.&quot;;[Red]\-#,##0.00\ &quot;Esc.&quot;"/>
    <numFmt numFmtId="168" formatCode="_-* #,##0\ &quot;Esc.&quot;_-;\-* #,##0\ &quot;Esc.&quot;_-;_-* &quot;-&quot;\ &quot;Esc.&quot;_-;_-@_-"/>
    <numFmt numFmtId="169" formatCode="_-* #,##0\ _E_s_c_._-;\-* #,##0\ _E_s_c_._-;_-* &quot;-&quot;\ _E_s_c_._-;_-@_-"/>
    <numFmt numFmtId="170" formatCode="_-* #,##0.00\ &quot;Esc.&quot;_-;\-* #,##0.00\ &quot;Esc.&quot;_-;_-* &quot;-&quot;??\ &quot;Esc.&quot;_-;_-@_-"/>
    <numFmt numFmtId="171" formatCode="_-* #,##0.00\ _E_s_c_._-;\-* #,##0.00\ _E_s_c_._-;_-* &quot;-&quot;??\ _E_s_c_._-;_-@_-"/>
    <numFmt numFmtId="172" formatCode="&quot;R$&quot;#,##0_);\(&quot;R$&quot;#,##0\)"/>
    <numFmt numFmtId="173" formatCode="&quot;R$&quot;#,##0_);[Red]\(&quot;R$&quot;#,##0\)"/>
    <numFmt numFmtId="174" formatCode="&quot;R$&quot;#,##0.00_);\(&quot;R$&quot;#,##0.00\)"/>
    <numFmt numFmtId="175" formatCode="&quot;R$&quot;#,##0.00_);[Red]\(&quot;R$&quot;#,##0.00\)"/>
    <numFmt numFmtId="176" formatCode="_(&quot;R$&quot;* #,##0_);_(&quot;R$&quot;* \(#,##0\);_(&quot;R$&quot;* &quot;-&quot;_);_(@_)"/>
    <numFmt numFmtId="177" formatCode="_(* #,##0_);_(* \(#,##0\);_(* &quot;-&quot;_);_(@_)"/>
    <numFmt numFmtId="178" formatCode="_(&quot;R$&quot;* #,##0.00_);_(&quot;R$&quot;* \(#,##0.00\);_(&quot;R$&quot;* &quot;-&quot;??_);_(@_)"/>
    <numFmt numFmtId="179" formatCode="_(* #,##0.00_);_(* \(#,##0.00\);_(* &quot;-&quot;??_);_(@_)"/>
    <numFmt numFmtId="180" formatCode="#,##0\ &quot;R$&quot;;\-#,##0\ &quot;R$&quot;"/>
    <numFmt numFmtId="181" formatCode="#,##0\ &quot;R$&quot;;[Red]\-#,##0\ &quot;R$&quot;"/>
    <numFmt numFmtId="182" formatCode="#,##0.00\ &quot;R$&quot;;\-#,##0.00\ &quot;R$&quot;"/>
    <numFmt numFmtId="183" formatCode="#,##0.00\ &quot;R$&quot;;[Red]\-#,##0.00\ &quot;R$&quot;"/>
    <numFmt numFmtId="184" formatCode="_-* #,##0\ &quot;R$&quot;_-;\-* #,##0\ &quot;R$&quot;_-;_-* &quot;-&quot;\ &quot;R$&quot;_-;_-@_-"/>
    <numFmt numFmtId="185" formatCode="_-* #,##0\ _R_$_-;\-* #,##0\ _R_$_-;_-* &quot;-&quot;\ _R_$_-;_-@_-"/>
    <numFmt numFmtId="186" formatCode="_-* #,##0.00\ &quot;R$&quot;_-;\-* #,##0.00\ &quot;R$&quot;_-;_-* &quot;-&quot;??\ &quot;R$&quot;_-;_-@_-"/>
    <numFmt numFmtId="187" formatCode="_-* #,##0.00\ _R_$_-;\-* #,##0.00\ _R_$_-;_-* &quot;-&quot;??\ _R_$_-;_-@_-"/>
    <numFmt numFmtId="188" formatCode="0.0"/>
    <numFmt numFmtId="189" formatCode="_-* #,##0.000\ _E_s_c_._-;\-* #,##0.000\ _E_s_c_._-;_-* &quot;-&quot;??\ _E_s_c_._-;_-@_-"/>
    <numFmt numFmtId="190" formatCode="#,##0.0"/>
    <numFmt numFmtId="191" formatCode="[$-816]dddd\,\ d&quot; de &quot;mmmm&quot; de &quot;yyyy"/>
    <numFmt numFmtId="192" formatCode="0000"/>
    <numFmt numFmtId="193" formatCode="#,##0.00\ &quot;€&quot;"/>
    <numFmt numFmtId="194" formatCode="&quot;Sim&quot;;&quot;Sim&quot;;&quot;Não&quot;"/>
    <numFmt numFmtId="195" formatCode="&quot;Verdadeiro&quot;;&quot;Verdadeiro&quot;;&quot;Falso&quot;"/>
    <numFmt numFmtId="196" formatCode="&quot;Activado&quot;;&quot;Activado&quot;;&quot;Desactivado&quot;"/>
    <numFmt numFmtId="197" formatCode="0;[Red]0"/>
    <numFmt numFmtId="198" formatCode="#,##0.00;[Red]#,##0.00"/>
    <numFmt numFmtId="199" formatCode="0.00;[Red]0.00"/>
    <numFmt numFmtId="200" formatCode="0.0;[Red]0.0"/>
    <numFmt numFmtId="201" formatCode="&quot;$&quot;#,##0_);\(&quot;$&quot;#,##0\)"/>
    <numFmt numFmtId="202" formatCode="&quot;$&quot;#,##0_);[Red]\(&quot;$&quot;#,##0\)"/>
    <numFmt numFmtId="203" formatCode="&quot;$&quot;#,##0.00_);\(&quot;$&quot;#,##0.00\)"/>
    <numFmt numFmtId="204" formatCode="&quot;$&quot;#,##0.00_);[Red]\(&quot;$&quot;#,##0.00\)"/>
    <numFmt numFmtId="205" formatCode="_(&quot;$&quot;* #,##0_);_(&quot;$&quot;* \(#,##0\);_(&quot;$&quot;* &quot;-&quot;_);_(@_)"/>
    <numFmt numFmtId="206" formatCode="_(&quot;$&quot;* #,##0.00_);_(&quot;$&quot;* \(#,##0.00\);_(&quot;$&quot;* &quot;-&quot;??_);_(@_)"/>
    <numFmt numFmtId="207" formatCode="&quot;$&quot;#,##0;\-&quot;$&quot;#,##0"/>
    <numFmt numFmtId="208" formatCode="&quot;$&quot;#,##0;[Red]\-&quot;$&quot;#,##0"/>
    <numFmt numFmtId="209" formatCode="&quot;$&quot;#,##0.00;\-&quot;$&quot;#,##0.00"/>
    <numFmt numFmtId="210" formatCode="&quot;$&quot;#,##0.00;[Red]\-&quot;$&quot;#,##0.00"/>
    <numFmt numFmtId="211" formatCode="_-&quot;$&quot;* #,##0_-;\-&quot;$&quot;* #,##0_-;_-&quot;$&quot;* &quot;-&quot;_-;_-@_-"/>
    <numFmt numFmtId="212" formatCode="_-* #,##0_-;\-* #,##0_-;_-* &quot;-&quot;_-;_-@_-"/>
    <numFmt numFmtId="213" formatCode="_-&quot;$&quot;* #,##0.00_-;\-&quot;$&quot;* #,##0.00_-;_-&quot;$&quot;* &quot;-&quot;??_-;_-@_-"/>
    <numFmt numFmtId="214" formatCode="_-* #,##0.00_-;\-* #,##0.00_-;_-* &quot;-&quot;??_-;_-@_-"/>
    <numFmt numFmtId="215" formatCode="#,##0;[Red]#,##0"/>
    <numFmt numFmtId="216" formatCode="#,##0.0;[Red]#,##0.0"/>
  </numFmts>
  <fonts count="41">
    <font>
      <sz val="10"/>
      <name val="Arial"/>
      <family val="0"/>
    </font>
    <font>
      <b/>
      <sz val="10"/>
      <name val="Arial"/>
      <family val="0"/>
    </font>
    <font>
      <i/>
      <sz val="10"/>
      <name val="Arial"/>
      <family val="0"/>
    </font>
    <font>
      <b/>
      <i/>
      <sz val="10"/>
      <name val="Arial"/>
      <family val="0"/>
    </font>
    <font>
      <u val="single"/>
      <sz val="10"/>
      <color indexed="12"/>
      <name val="Arial"/>
      <family val="0"/>
    </font>
    <font>
      <u val="single"/>
      <sz val="10"/>
      <color indexed="36"/>
      <name val="Arial"/>
      <family val="0"/>
    </font>
    <font>
      <sz val="7"/>
      <name val="Arial"/>
      <family val="0"/>
    </font>
    <font>
      <b/>
      <sz val="7"/>
      <color indexed="8"/>
      <name val="Verdana"/>
      <family val="2"/>
    </font>
    <font>
      <sz val="10"/>
      <name val="Verdana"/>
      <family val="2"/>
    </font>
    <font>
      <sz val="8"/>
      <name val="Verdana"/>
      <family val="2"/>
    </font>
    <font>
      <sz val="20"/>
      <name val="Verdana"/>
      <family val="2"/>
    </font>
    <font>
      <sz val="18"/>
      <name val="Verdana"/>
      <family val="2"/>
    </font>
    <font>
      <sz val="14"/>
      <color indexed="22"/>
      <name val="Verdana"/>
      <family val="2"/>
    </font>
    <font>
      <sz val="22"/>
      <name val="Verdana"/>
      <family val="2"/>
    </font>
    <font>
      <sz val="7"/>
      <color indexed="8"/>
      <name val="Verdana"/>
      <family val="2"/>
    </font>
    <font>
      <b/>
      <sz val="8"/>
      <color indexed="8"/>
      <name val="Arial"/>
      <family val="2"/>
    </font>
    <font>
      <sz val="8"/>
      <color indexed="8"/>
      <name val="Arial"/>
      <family val="2"/>
    </font>
    <font>
      <sz val="7"/>
      <color indexed="8"/>
      <name val="Arial"/>
      <family val="0"/>
    </font>
    <font>
      <sz val="7"/>
      <color indexed="9"/>
      <name val="Verdana"/>
      <family val="2"/>
    </font>
    <font>
      <sz val="7"/>
      <name val="Verdana"/>
      <family val="2"/>
    </font>
    <font>
      <b/>
      <sz val="8"/>
      <name val="Verdana"/>
      <family val="2"/>
    </font>
    <font>
      <sz val="7"/>
      <color indexed="17"/>
      <name val="Verdana"/>
      <family val="2"/>
    </font>
    <font>
      <b/>
      <sz val="7"/>
      <name val="Verdana"/>
      <family val="2"/>
    </font>
    <font>
      <sz val="7"/>
      <color indexed="9"/>
      <name val="Arial"/>
      <family val="0"/>
    </font>
    <font>
      <b/>
      <sz val="10"/>
      <name val="Verdana"/>
      <family val="2"/>
    </font>
    <font>
      <i/>
      <sz val="7"/>
      <color indexed="8"/>
      <name val="Verdana"/>
      <family val="2"/>
    </font>
    <font>
      <vertAlign val="subscript"/>
      <sz val="7"/>
      <color indexed="8"/>
      <name val="Verdana"/>
      <family val="2"/>
    </font>
    <font>
      <b/>
      <vertAlign val="subscript"/>
      <sz val="7"/>
      <color indexed="8"/>
      <name val="Verdana"/>
      <family val="2"/>
    </font>
    <font>
      <i/>
      <sz val="7"/>
      <name val="Verdana"/>
      <family val="2"/>
    </font>
    <font>
      <sz val="7"/>
      <color indexed="10"/>
      <name val="Verdana"/>
      <family val="2"/>
    </font>
    <font>
      <b/>
      <sz val="7"/>
      <color indexed="10"/>
      <name val="Verdana"/>
      <family val="2"/>
    </font>
    <font>
      <b/>
      <vertAlign val="subscript"/>
      <sz val="7"/>
      <color indexed="9"/>
      <name val="Verdana"/>
      <family val="2"/>
    </font>
    <font>
      <sz val="7"/>
      <color indexed="10"/>
      <name val="Arial"/>
      <family val="0"/>
    </font>
    <font>
      <b/>
      <vertAlign val="superscript"/>
      <sz val="9"/>
      <color indexed="10"/>
      <name val="Verdana"/>
      <family val="2"/>
    </font>
    <font>
      <b/>
      <vertAlign val="superscript"/>
      <sz val="8"/>
      <color indexed="10"/>
      <name val="Verdana"/>
      <family val="2"/>
    </font>
    <font>
      <sz val="8"/>
      <name val="Arial"/>
      <family val="0"/>
    </font>
    <font>
      <i/>
      <sz val="8"/>
      <color indexed="8"/>
      <name val="Arial"/>
      <family val="2"/>
    </font>
    <font>
      <b/>
      <sz val="7"/>
      <color indexed="9"/>
      <name val="Verdana"/>
      <family val="2"/>
    </font>
    <font>
      <vertAlign val="subscript"/>
      <sz val="7"/>
      <color indexed="9"/>
      <name val="Verdana"/>
      <family val="2"/>
    </font>
    <font>
      <sz val="9"/>
      <color indexed="8"/>
      <name val="Arial"/>
      <family val="2"/>
    </font>
    <font>
      <sz val="9"/>
      <color indexed="8"/>
      <name val="Verdana"/>
      <family val="2"/>
    </font>
  </fonts>
  <fills count="6">
    <fill>
      <patternFill/>
    </fill>
    <fill>
      <patternFill patternType="gray125"/>
    </fill>
    <fill>
      <patternFill patternType="solid">
        <fgColor indexed="9"/>
        <bgColor indexed="64"/>
      </patternFill>
    </fill>
    <fill>
      <patternFill patternType="solid">
        <fgColor indexed="58"/>
        <bgColor indexed="64"/>
      </patternFill>
    </fill>
    <fill>
      <patternFill patternType="solid">
        <fgColor indexed="9"/>
        <bgColor indexed="64"/>
      </patternFill>
    </fill>
    <fill>
      <patternFill patternType="solid">
        <fgColor indexed="58"/>
        <bgColor indexed="64"/>
      </patternFill>
    </fill>
  </fills>
  <borders count="112">
    <border>
      <left/>
      <right/>
      <top/>
      <bottom/>
      <diagonal/>
    </border>
    <border>
      <left style="thin"/>
      <right style="medium"/>
      <top style="thin"/>
      <bottom style="dotted">
        <color indexed="63"/>
      </bottom>
    </border>
    <border>
      <left style="thin"/>
      <right style="thin"/>
      <top style="thin"/>
      <bottom style="dotted">
        <color indexed="63"/>
      </bottom>
    </border>
    <border>
      <left style="thin"/>
      <right style="thin"/>
      <top style="dotted">
        <color indexed="63"/>
      </top>
      <bottom style="dotted">
        <color indexed="63"/>
      </bottom>
    </border>
    <border>
      <left style="thin"/>
      <right style="medium"/>
      <top style="dotted">
        <color indexed="63"/>
      </top>
      <bottom style="dotted">
        <color indexed="63"/>
      </bottom>
    </border>
    <border>
      <left style="thin"/>
      <right style="medium"/>
      <top>
        <color indexed="63"/>
      </top>
      <bottom style="thin"/>
    </border>
    <border>
      <left style="thin"/>
      <right>
        <color indexed="63"/>
      </right>
      <top style="thin"/>
      <bottom style="dotted">
        <color indexed="63"/>
      </bottom>
    </border>
    <border>
      <left style="thin"/>
      <right>
        <color indexed="63"/>
      </right>
      <top style="dotted">
        <color indexed="63"/>
      </top>
      <bottom style="dotted">
        <color indexed="63"/>
      </bottom>
    </border>
    <border>
      <left style="thin"/>
      <right style="thin"/>
      <top style="thin"/>
      <bottom style="dotted"/>
    </border>
    <border>
      <left style="thin"/>
      <right>
        <color indexed="63"/>
      </right>
      <top style="thin"/>
      <bottom style="dotted"/>
    </border>
    <border>
      <left style="thin"/>
      <right style="medium"/>
      <top style="thin"/>
      <bottom style="dotted"/>
    </border>
    <border>
      <left style="thin"/>
      <right style="thin"/>
      <top style="dotted"/>
      <bottom style="dotted"/>
    </border>
    <border>
      <left style="thin"/>
      <right>
        <color indexed="63"/>
      </right>
      <top style="dotted"/>
      <bottom style="dotted"/>
    </border>
    <border>
      <left style="thin"/>
      <right style="medium"/>
      <top style="dotted"/>
      <bottom style="dotted"/>
    </border>
    <border>
      <left style="thin"/>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medium"/>
      <top style="thin"/>
      <bottom style="dotted">
        <color indexed="63"/>
      </bottom>
    </border>
    <border>
      <left>
        <color indexed="63"/>
      </left>
      <right style="medium"/>
      <top style="dotted">
        <color indexed="63"/>
      </top>
      <bottom style="dotted">
        <color indexed="63"/>
      </bottom>
    </border>
    <border>
      <left>
        <color indexed="63"/>
      </left>
      <right style="medium"/>
      <top style="thin"/>
      <bottom style="dotted"/>
    </border>
    <border>
      <left>
        <color indexed="63"/>
      </left>
      <right style="medium"/>
      <top style="dotted"/>
      <bottom style="dotted"/>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color indexed="8"/>
      </right>
      <top style="medium"/>
      <bottom style="thin">
        <color indexed="8"/>
      </bottom>
    </border>
    <border>
      <left>
        <color indexed="63"/>
      </left>
      <right>
        <color indexed="63"/>
      </right>
      <top>
        <color indexed="63"/>
      </top>
      <bottom style="thin"/>
    </border>
    <border>
      <left>
        <color indexed="63"/>
      </left>
      <right>
        <color indexed="63"/>
      </right>
      <top style="dashed"/>
      <bottom>
        <color indexed="63"/>
      </bottom>
    </border>
    <border>
      <left>
        <color indexed="63"/>
      </left>
      <right>
        <color indexed="63"/>
      </right>
      <top>
        <color indexed="63"/>
      </top>
      <bottom style="dashed"/>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tted">
        <color indexed="63"/>
      </bottom>
    </border>
    <border>
      <left style="thin"/>
      <right style="medium"/>
      <top>
        <color indexed="63"/>
      </top>
      <bottom style="dotted">
        <color indexed="63"/>
      </bottom>
    </border>
    <border>
      <left style="thin"/>
      <right style="thin"/>
      <top>
        <color indexed="63"/>
      </top>
      <bottom style="dotted"/>
    </border>
    <border>
      <left>
        <color indexed="63"/>
      </left>
      <right style="thin"/>
      <top style="thin"/>
      <bottom style="thin"/>
    </border>
    <border>
      <left>
        <color indexed="63"/>
      </left>
      <right style="medium"/>
      <top style="thin"/>
      <bottom style="thin"/>
    </border>
    <border>
      <left>
        <color indexed="63"/>
      </left>
      <right style="thin"/>
      <top style="thin"/>
      <bottom style="mediu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medium"/>
    </border>
    <border>
      <left>
        <color indexed="63"/>
      </left>
      <right>
        <color indexed="63"/>
      </right>
      <top style="thin">
        <color indexed="8"/>
      </top>
      <bottom style="medium"/>
    </border>
    <border>
      <left style="thin"/>
      <right>
        <color indexed="63"/>
      </right>
      <top style="medium"/>
      <bottom style="thin"/>
    </border>
    <border>
      <left>
        <color indexed="63"/>
      </left>
      <right style="medium"/>
      <top style="medium"/>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medium"/>
    </border>
    <border>
      <left>
        <color indexed="63"/>
      </left>
      <right>
        <color indexed="63"/>
      </right>
      <top style="medium"/>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medium"/>
    </border>
    <border>
      <left style="thin"/>
      <right>
        <color indexed="63"/>
      </right>
      <top>
        <color indexed="63"/>
      </top>
      <bottom style="thin"/>
    </border>
    <border>
      <left style="thin"/>
      <right style="medium"/>
      <top>
        <color indexed="63"/>
      </top>
      <bottom style="dotted"/>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medium"/>
      <bottom style="thin"/>
    </border>
    <border>
      <left style="medium"/>
      <right style="thin"/>
      <top style="thin"/>
      <bottom style="medium"/>
    </border>
    <border>
      <left style="medium"/>
      <right style="thin"/>
      <top style="thin"/>
      <bottom style="thin"/>
    </border>
    <border>
      <left style="medium"/>
      <right style="thin"/>
      <top style="thin"/>
      <bottom>
        <color indexed="63"/>
      </bottom>
    </border>
    <border>
      <left style="medium"/>
      <right style="thin">
        <color indexed="8"/>
      </right>
      <top style="thin">
        <color indexed="8"/>
      </top>
      <bottom style="medium"/>
    </border>
    <border>
      <left style="medium"/>
      <right style="thin">
        <color indexed="8"/>
      </right>
      <top>
        <color indexed="63"/>
      </top>
      <bottom style="thin">
        <color indexed="8"/>
      </bottom>
    </border>
    <border>
      <left style="medium"/>
      <right style="thin">
        <color indexed="8"/>
      </right>
      <top style="thin">
        <color indexed="8"/>
      </top>
      <bottom style="thin">
        <color indexed="8"/>
      </bottom>
    </border>
    <border>
      <left style="medium"/>
      <right style="thin"/>
      <top>
        <color indexed="63"/>
      </top>
      <bottom>
        <color indexed="63"/>
      </bottom>
    </border>
    <border>
      <left style="medium"/>
      <right style="thin"/>
      <top style="medium"/>
      <bottom>
        <color indexed="63"/>
      </bottom>
    </border>
    <border>
      <left style="medium"/>
      <right style="thin">
        <color indexed="8"/>
      </right>
      <top style="thin">
        <color indexed="8"/>
      </top>
      <bottom style="thin"/>
    </border>
    <border>
      <left style="medium"/>
      <right style="thin">
        <color indexed="8"/>
      </right>
      <top style="thin">
        <color indexed="8"/>
      </top>
      <bottom>
        <color indexed="63"/>
      </bottom>
    </border>
    <border>
      <left style="medium"/>
      <right style="thin">
        <color indexed="8"/>
      </right>
      <top style="medium"/>
      <bottom style="thin"/>
    </border>
    <border>
      <left style="medium"/>
      <right style="thin">
        <color indexed="8"/>
      </right>
      <top>
        <color indexed="63"/>
      </top>
      <bottom style="medium"/>
    </border>
    <border>
      <left style="thin">
        <color indexed="8"/>
      </left>
      <right>
        <color indexed="63"/>
      </right>
      <top>
        <color indexed="63"/>
      </top>
      <bottom style="medium"/>
    </border>
    <border>
      <left style="medium"/>
      <right style="thin"/>
      <top>
        <color indexed="63"/>
      </top>
      <bottom style="thin"/>
    </border>
    <border>
      <left style="medium"/>
      <right style="thin"/>
      <top>
        <color indexed="63"/>
      </top>
      <bottom style="medium"/>
    </border>
    <border>
      <left>
        <color indexed="63"/>
      </left>
      <right style="medium"/>
      <top>
        <color indexed="63"/>
      </top>
      <bottom style="thin"/>
    </border>
    <border>
      <left style="thin"/>
      <right>
        <color indexed="63"/>
      </right>
      <top>
        <color indexed="63"/>
      </top>
      <bottom style="medium"/>
    </border>
    <border>
      <left style="thin"/>
      <right style="thin"/>
      <top style="dotted">
        <color indexed="63"/>
      </top>
      <bottom style="medium"/>
    </border>
    <border>
      <left style="thin"/>
      <right style="thin"/>
      <top style="dotted">
        <color indexed="63"/>
      </top>
      <bottom style="thin"/>
    </border>
    <border>
      <left style="thin"/>
      <right style="thin"/>
      <top style="dashed"/>
      <bottom style="dashed"/>
    </border>
    <border>
      <left>
        <color indexed="63"/>
      </left>
      <right style="medium"/>
      <top>
        <color indexed="63"/>
      </top>
      <bottom style="dotted">
        <color indexed="63"/>
      </bottom>
    </border>
    <border>
      <left style="thin"/>
      <right style="thin"/>
      <top>
        <color indexed="63"/>
      </top>
      <bottom style="dashed"/>
    </border>
    <border>
      <left style="thin"/>
      <right style="thin"/>
      <top style="dotted">
        <color indexed="63"/>
      </top>
      <bottom style="dotted"/>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color indexed="63"/>
      </left>
      <right style="thin"/>
      <top style="thin">
        <color indexed="8"/>
      </top>
      <bottom style="thin">
        <color indexed="8"/>
      </bottom>
    </border>
    <border>
      <left style="thin">
        <color indexed="8"/>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thin"/>
      <bottom style="medium"/>
    </border>
    <border>
      <left>
        <color indexed="63"/>
      </left>
      <right style="thin"/>
      <top style="thin">
        <color indexed="8"/>
      </top>
      <bottom style="medium"/>
    </border>
    <border>
      <left>
        <color indexed="63"/>
      </left>
      <right style="thin"/>
      <top>
        <color indexed="63"/>
      </top>
      <bottom style="thin">
        <color indexed="8"/>
      </bottom>
    </border>
    <border>
      <left style="thin"/>
      <right>
        <color indexed="63"/>
      </right>
      <top style="thin">
        <color indexed="8"/>
      </top>
      <bottom style="medium"/>
    </border>
    <border>
      <left>
        <color indexed="63"/>
      </left>
      <right style="medium"/>
      <top style="thin">
        <color indexed="8"/>
      </top>
      <bottom style="mediu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thin"/>
      <top style="medium"/>
      <bottom style="thin">
        <color indexed="8"/>
      </bottom>
    </border>
    <border>
      <left style="thin"/>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cellStyleXfs>
  <cellXfs count="736">
    <xf numFmtId="0" fontId="0" fillId="0" borderId="0" xfId="0" applyAlignment="1">
      <alignment/>
    </xf>
    <xf numFmtId="0" fontId="8" fillId="0" borderId="0" xfId="0" applyFont="1" applyAlignment="1">
      <alignment/>
    </xf>
    <xf numFmtId="0" fontId="9" fillId="0" borderId="0" xfId="0" applyFont="1" applyAlignment="1">
      <alignment horizontal="left"/>
    </xf>
    <xf numFmtId="0" fontId="10" fillId="0" borderId="0" xfId="0" applyFont="1" applyAlignment="1">
      <alignmen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8" fillId="0" borderId="0" xfId="0" applyFont="1" applyAlignment="1">
      <alignment horizontal="left"/>
    </xf>
    <xf numFmtId="0" fontId="8" fillId="0" borderId="0" xfId="0" applyFont="1" applyBorder="1" applyAlignment="1">
      <alignment horizontal="center"/>
    </xf>
    <xf numFmtId="0" fontId="14" fillId="0" borderId="1" xfId="0" applyFont="1" applyFill="1" applyBorder="1" applyAlignment="1" applyProtection="1">
      <alignment horizontal="center" vertical="center"/>
      <protection/>
    </xf>
    <xf numFmtId="0" fontId="14" fillId="0" borderId="2" xfId="0" applyFont="1" applyFill="1" applyBorder="1" applyAlignment="1" applyProtection="1">
      <alignment horizontal="center" vertical="center"/>
      <protection/>
    </xf>
    <xf numFmtId="0" fontId="14" fillId="0" borderId="3" xfId="0" applyFont="1" applyFill="1" applyBorder="1" applyAlignment="1" applyProtection="1">
      <alignment horizontal="center" vertical="center"/>
      <protection/>
    </xf>
    <xf numFmtId="0" fontId="14" fillId="0" borderId="4" xfId="0" applyFont="1" applyFill="1" applyBorder="1" applyAlignment="1" applyProtection="1">
      <alignment horizontal="center" vertical="center"/>
      <protection/>
    </xf>
    <xf numFmtId="0" fontId="14" fillId="0" borderId="5" xfId="0" applyFont="1" applyFill="1" applyBorder="1" applyAlignment="1" applyProtection="1">
      <alignment horizontal="center" vertical="center"/>
      <protection/>
    </xf>
    <xf numFmtId="0" fontId="14" fillId="0" borderId="2" xfId="0" applyFont="1" applyFill="1" applyBorder="1" applyAlignment="1" applyProtection="1">
      <alignment horizontal="center" vertical="center"/>
      <protection locked="0"/>
    </xf>
    <xf numFmtId="0" fontId="14" fillId="0" borderId="6" xfId="0" applyFont="1" applyFill="1" applyBorder="1" applyAlignment="1" applyProtection="1">
      <alignment horizontal="center" vertical="center"/>
      <protection locked="0"/>
    </xf>
    <xf numFmtId="0" fontId="14" fillId="0" borderId="3" xfId="0" applyFont="1" applyFill="1" applyBorder="1" applyAlignment="1" applyProtection="1">
      <alignment horizontal="center" vertical="center"/>
      <protection locked="0"/>
    </xf>
    <xf numFmtId="0" fontId="14" fillId="0" borderId="7" xfId="0" applyFont="1" applyFill="1" applyBorder="1" applyAlignment="1" applyProtection="1">
      <alignment horizontal="center" vertical="center"/>
      <protection locked="0"/>
    </xf>
    <xf numFmtId="0" fontId="14" fillId="0" borderId="8" xfId="0" applyFont="1" applyFill="1" applyBorder="1" applyAlignment="1" applyProtection="1">
      <alignment horizontal="center" vertical="center"/>
      <protection locked="0"/>
    </xf>
    <xf numFmtId="0" fontId="14" fillId="0" borderId="9"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locked="0"/>
    </xf>
    <xf numFmtId="0" fontId="14" fillId="0" borderId="12"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0" fontId="15" fillId="2" borderId="0" xfId="0" applyFont="1" applyFill="1" applyAlignment="1">
      <alignment horizontal="left"/>
    </xf>
    <xf numFmtId="0" fontId="17" fillId="0" borderId="15" xfId="0" applyFont="1" applyBorder="1" applyAlignment="1">
      <alignment horizontal="left" vertical="center"/>
    </xf>
    <xf numFmtId="0" fontId="17" fillId="0" borderId="16" xfId="0" applyFont="1" applyBorder="1" applyAlignment="1">
      <alignment horizontal="left" vertical="center"/>
    </xf>
    <xf numFmtId="0" fontId="14" fillId="0" borderId="17" xfId="0" applyFont="1" applyFill="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19" xfId="0" applyFont="1" applyFill="1" applyBorder="1" applyAlignment="1" applyProtection="1">
      <alignment horizontal="center" vertical="center"/>
      <protection/>
    </xf>
    <xf numFmtId="0" fontId="14" fillId="0" borderId="16" xfId="0" applyFont="1" applyFill="1" applyBorder="1" applyAlignment="1">
      <alignment horizontal="left" vertical="center"/>
    </xf>
    <xf numFmtId="0" fontId="7" fillId="3" borderId="20" xfId="0" applyFont="1" applyFill="1" applyBorder="1" applyAlignment="1" applyProtection="1">
      <alignment horizontal="center" vertical="center"/>
      <protection/>
    </xf>
    <xf numFmtId="0" fontId="14" fillId="3" borderId="21" xfId="0" applyFont="1" applyFill="1" applyBorder="1" applyAlignment="1" applyProtection="1">
      <alignment horizontal="center" vertical="center" textRotation="90" wrapText="1"/>
      <protection/>
    </xf>
    <xf numFmtId="0" fontId="14" fillId="3" borderId="22" xfId="0" applyFont="1" applyFill="1" applyBorder="1" applyAlignment="1" applyProtection="1">
      <alignment horizontal="center" vertical="center" textRotation="90"/>
      <protection/>
    </xf>
    <xf numFmtId="0" fontId="14" fillId="0" borderId="23" xfId="0" applyFont="1" applyFill="1" applyBorder="1" applyAlignment="1" applyProtection="1">
      <alignment horizontal="center" vertical="center"/>
      <protection/>
    </xf>
    <xf numFmtId="0" fontId="14" fillId="0" borderId="24" xfId="0" applyFont="1" applyFill="1" applyBorder="1" applyAlignment="1" applyProtection="1">
      <alignment horizontal="center" vertical="center"/>
      <protection/>
    </xf>
    <xf numFmtId="0" fontId="14" fillId="0" borderId="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2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6" xfId="0" applyFont="1" applyFill="1" applyBorder="1" applyAlignment="1">
      <alignment horizontal="center" vertical="center"/>
    </xf>
    <xf numFmtId="0" fontId="14" fillId="2" borderId="0" xfId="0" applyFont="1" applyFill="1" applyAlignment="1">
      <alignment horizontal="left" vertical="center"/>
    </xf>
    <xf numFmtId="0" fontId="7" fillId="2" borderId="0" xfId="0" applyFont="1" applyFill="1" applyAlignment="1">
      <alignment horizontal="left" vertical="center"/>
    </xf>
    <xf numFmtId="0" fontId="14" fillId="2" borderId="0" xfId="0" applyFont="1" applyFill="1" applyAlignment="1">
      <alignment horizontal="center" vertical="center"/>
    </xf>
    <xf numFmtId="0" fontId="14" fillId="2" borderId="0" xfId="0" applyFont="1" applyFill="1" applyAlignment="1">
      <alignment vertical="center"/>
    </xf>
    <xf numFmtId="0" fontId="7" fillId="2" borderId="0" xfId="0" applyFont="1" applyFill="1" applyAlignment="1">
      <alignment horizontal="justify" vertical="top"/>
    </xf>
    <xf numFmtId="0" fontId="14" fillId="3" borderId="27" xfId="0" applyFont="1" applyFill="1" applyBorder="1" applyAlignment="1" applyProtection="1">
      <alignment horizontal="center" vertical="center" textRotation="90"/>
      <protection/>
    </xf>
    <xf numFmtId="0" fontId="14" fillId="0" borderId="0" xfId="0" applyFont="1" applyFill="1" applyBorder="1" applyAlignment="1">
      <alignment horizontal="center" vertical="center"/>
    </xf>
    <xf numFmtId="0" fontId="7" fillId="2" borderId="0" xfId="0" applyFont="1" applyFill="1" applyBorder="1" applyAlignment="1">
      <alignment horizontal="left" vertical="center"/>
    </xf>
    <xf numFmtId="0" fontId="14" fillId="2" borderId="0" xfId="0" applyFont="1" applyFill="1" applyBorder="1" applyAlignment="1">
      <alignment horizontal="left" vertical="center"/>
    </xf>
    <xf numFmtId="0" fontId="14" fillId="2" borderId="0" xfId="0" applyFont="1" applyFill="1" applyBorder="1" applyAlignment="1" applyProtection="1">
      <alignment horizontal="center" vertical="center"/>
      <protection/>
    </xf>
    <xf numFmtId="2" fontId="14" fillId="2" borderId="0" xfId="0" applyNumberFormat="1" applyFont="1" applyFill="1" applyBorder="1" applyAlignment="1">
      <alignment horizontal="left" vertical="center"/>
    </xf>
    <xf numFmtId="0" fontId="7" fillId="2" borderId="0" xfId="0" applyFont="1" applyFill="1" applyAlignment="1">
      <alignment horizontal="justify" vertical="top" wrapText="1"/>
    </xf>
    <xf numFmtId="0" fontId="7" fillId="2" borderId="0" xfId="0" applyFont="1" applyFill="1" applyBorder="1" applyAlignment="1">
      <alignment horizontal="left" vertical="top" wrapText="1"/>
    </xf>
    <xf numFmtId="0" fontId="7" fillId="2" borderId="0" xfId="0" applyFont="1" applyFill="1" applyAlignment="1">
      <alignment horizontal="left"/>
    </xf>
    <xf numFmtId="0" fontId="14" fillId="2" borderId="0" xfId="0" applyFont="1" applyFill="1" applyBorder="1" applyAlignment="1">
      <alignment horizontal="center" vertical="center"/>
    </xf>
    <xf numFmtId="0" fontId="7" fillId="2" borderId="0" xfId="0" applyFont="1" applyFill="1" applyAlignment="1">
      <alignment horizontal="left" vertical="top"/>
    </xf>
    <xf numFmtId="0" fontId="14" fillId="0" borderId="0" xfId="0" applyFont="1" applyFill="1" applyBorder="1" applyAlignment="1" applyProtection="1">
      <alignment horizontal="left" vertical="center"/>
      <protection/>
    </xf>
    <xf numFmtId="0" fontId="14" fillId="2" borderId="0" xfId="0" applyFont="1" applyFill="1" applyAlignment="1">
      <alignment horizontal="right" vertical="center"/>
    </xf>
    <xf numFmtId="0" fontId="14" fillId="3" borderId="22" xfId="0" applyFont="1" applyFill="1" applyBorder="1" applyAlignment="1" applyProtection="1">
      <alignment horizontal="center" vertical="center"/>
      <protection/>
    </xf>
    <xf numFmtId="0" fontId="7" fillId="2" borderId="0" xfId="0" applyFont="1" applyFill="1" applyAlignment="1">
      <alignment vertical="center"/>
    </xf>
    <xf numFmtId="0" fontId="14" fillId="3" borderId="27" xfId="0" applyFont="1" applyFill="1" applyBorder="1" applyAlignment="1" applyProtection="1">
      <alignment horizontal="center" vertical="center"/>
      <protection/>
    </xf>
    <xf numFmtId="0" fontId="14" fillId="0" borderId="28" xfId="0" applyFont="1" applyFill="1" applyBorder="1" applyAlignment="1" applyProtection="1">
      <alignment horizontal="center" vertical="center"/>
      <protection/>
    </xf>
    <xf numFmtId="0" fontId="14" fillId="0" borderId="28" xfId="0" applyFont="1" applyFill="1" applyBorder="1" applyAlignment="1">
      <alignment horizontal="center" vertical="center"/>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0" xfId="0" applyFont="1" applyFill="1" applyBorder="1" applyAlignment="1">
      <alignment horizontal="justify" vertical="center"/>
    </xf>
    <xf numFmtId="0" fontId="14" fillId="0" borderId="1" xfId="0" applyFont="1" applyFill="1" applyBorder="1" applyAlignment="1" applyProtection="1">
      <alignment horizontal="center" vertical="center"/>
      <protection locked="0"/>
    </xf>
    <xf numFmtId="0" fontId="14" fillId="0" borderId="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locked="0"/>
    </xf>
    <xf numFmtId="0" fontId="14" fillId="0" borderId="13" xfId="0" applyFont="1" applyFill="1" applyBorder="1" applyAlignment="1" applyProtection="1">
      <alignment horizontal="center" vertical="center"/>
      <protection locked="0"/>
    </xf>
    <xf numFmtId="0" fontId="7" fillId="0" borderId="0"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7" fillId="3" borderId="31"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Border="1" applyAlignment="1">
      <alignment horizontal="center" vertical="center"/>
    </xf>
    <xf numFmtId="0" fontId="14" fillId="0" borderId="0" xfId="0" applyFont="1" applyBorder="1" applyAlignment="1">
      <alignment vertical="center"/>
    </xf>
    <xf numFmtId="0" fontId="14" fillId="2" borderId="0" xfId="0" applyFont="1" applyFill="1" applyBorder="1" applyAlignment="1">
      <alignment vertical="center"/>
    </xf>
    <xf numFmtId="0" fontId="14" fillId="0" borderId="2" xfId="0" applyNumberFormat="1" applyFont="1" applyFill="1" applyBorder="1" applyAlignment="1" applyProtection="1">
      <alignment horizontal="center" vertical="center"/>
      <protection locked="0"/>
    </xf>
    <xf numFmtId="0" fontId="14" fillId="0" borderId="0" xfId="0" applyFont="1" applyFill="1" applyBorder="1" applyAlignment="1" applyProtection="1">
      <alignment horizontal="center" vertical="center"/>
      <protection/>
    </xf>
    <xf numFmtId="0" fontId="20" fillId="0" borderId="0" xfId="0" applyFont="1" applyAlignment="1">
      <alignment/>
    </xf>
    <xf numFmtId="0" fontId="19" fillId="0" borderId="0" xfId="0" applyNumberFormat="1" applyFont="1" applyAlignment="1">
      <alignment vertical="center"/>
    </xf>
    <xf numFmtId="0" fontId="19" fillId="0" borderId="0" xfId="0" applyNumberFormat="1" applyFont="1" applyAlignment="1">
      <alignment/>
    </xf>
    <xf numFmtId="0" fontId="21" fillId="0" borderId="0" xfId="0" applyNumberFormat="1" applyFont="1" applyAlignment="1">
      <alignment vertical="center"/>
    </xf>
    <xf numFmtId="0" fontId="22" fillId="0" borderId="32" xfId="0" applyNumberFormat="1" applyFont="1" applyFill="1" applyBorder="1" applyAlignment="1">
      <alignment vertical="center"/>
    </xf>
    <xf numFmtId="0" fontId="19" fillId="0" borderId="32" xfId="0" applyNumberFormat="1" applyFont="1" applyBorder="1" applyAlignment="1">
      <alignment/>
    </xf>
    <xf numFmtId="0" fontId="22" fillId="0" borderId="32" xfId="0" applyNumberFormat="1" applyFont="1" applyBorder="1" applyAlignment="1">
      <alignment vertical="center"/>
    </xf>
    <xf numFmtId="0" fontId="6" fillId="0" borderId="0" xfId="0" applyFont="1" applyAlignment="1">
      <alignment/>
    </xf>
    <xf numFmtId="0" fontId="6" fillId="0" borderId="0" xfId="0" applyNumberFormat="1" applyFont="1" applyAlignment="1">
      <alignment/>
    </xf>
    <xf numFmtId="0" fontId="14" fillId="0" borderId="33" xfId="0" applyNumberFormat="1" applyFont="1" applyBorder="1" applyAlignment="1">
      <alignment vertical="center"/>
    </xf>
    <xf numFmtId="0" fontId="23" fillId="0" borderId="33" xfId="0" applyNumberFormat="1" applyFont="1" applyBorder="1" applyAlignment="1">
      <alignment/>
    </xf>
    <xf numFmtId="0" fontId="18" fillId="0" borderId="33" xfId="0" applyNumberFormat="1" applyFont="1" applyBorder="1" applyAlignment="1">
      <alignment/>
    </xf>
    <xf numFmtId="0" fontId="18" fillId="0" borderId="33" xfId="0" applyNumberFormat="1" applyFont="1" applyBorder="1" applyAlignment="1">
      <alignment vertical="top"/>
    </xf>
    <xf numFmtId="0" fontId="19" fillId="0" borderId="34" xfId="0" applyNumberFormat="1" applyFont="1" applyBorder="1" applyAlignment="1">
      <alignment horizontal="left" vertical="center"/>
    </xf>
    <xf numFmtId="0" fontId="18" fillId="0" borderId="33" xfId="0" applyNumberFormat="1" applyFont="1" applyBorder="1" applyAlignment="1">
      <alignment/>
    </xf>
    <xf numFmtId="0" fontId="19" fillId="0" borderId="34" xfId="0" applyNumberFormat="1" applyFont="1" applyBorder="1" applyAlignment="1">
      <alignment vertical="top" wrapText="1"/>
    </xf>
    <xf numFmtId="0" fontId="19" fillId="0" borderId="34" xfId="0" applyNumberFormat="1" applyFont="1" applyBorder="1" applyAlignment="1">
      <alignment vertical="top"/>
    </xf>
    <xf numFmtId="0" fontId="19" fillId="0" borderId="34" xfId="0" applyNumberFormat="1" applyFont="1" applyBorder="1" applyAlignment="1">
      <alignment/>
    </xf>
    <xf numFmtId="0" fontId="19" fillId="0" borderId="0" xfId="0" applyNumberFormat="1" applyFont="1" applyBorder="1" applyAlignment="1">
      <alignment vertical="center"/>
    </xf>
    <xf numFmtId="0" fontId="19" fillId="0" borderId="0" xfId="0" applyNumberFormat="1" applyFont="1" applyBorder="1" applyAlignment="1">
      <alignment/>
    </xf>
    <xf numFmtId="0" fontId="19" fillId="0" borderId="0" xfId="0" applyNumberFormat="1" applyFont="1" applyAlignment="1" quotePrefix="1">
      <alignment vertical="center"/>
    </xf>
    <xf numFmtId="0" fontId="19" fillId="0" borderId="34" xfId="0" applyNumberFormat="1" applyFont="1" applyBorder="1" applyAlignment="1">
      <alignment horizontal="left" vertical="top"/>
    </xf>
    <xf numFmtId="0" fontId="19" fillId="0" borderId="33" xfId="0" applyNumberFormat="1" applyFont="1" applyBorder="1" applyAlignment="1">
      <alignment/>
    </xf>
    <xf numFmtId="0" fontId="19" fillId="0" borderId="35" xfId="0" applyNumberFormat="1" applyFont="1" applyBorder="1" applyAlignment="1">
      <alignment/>
    </xf>
    <xf numFmtId="0" fontId="19" fillId="0" borderId="0" xfId="0" applyNumberFormat="1" applyFont="1" applyBorder="1" applyAlignment="1">
      <alignment/>
    </xf>
    <xf numFmtId="0" fontId="14" fillId="0" borderId="15" xfId="0" applyFont="1" applyFill="1" applyBorder="1" applyAlignment="1">
      <alignment horizontal="left" vertical="center" shrinkToFit="1"/>
    </xf>
    <xf numFmtId="0" fontId="14" fillId="0" borderId="16" xfId="0" applyFont="1" applyFill="1" applyBorder="1" applyAlignment="1">
      <alignment horizontal="left" vertical="center" shrinkToFit="1"/>
    </xf>
    <xf numFmtId="0" fontId="14" fillId="0" borderId="36" xfId="0" applyFont="1" applyFill="1" applyBorder="1" applyAlignment="1" applyProtection="1">
      <alignment horizontal="center" vertical="center"/>
      <protection locked="0"/>
    </xf>
    <xf numFmtId="0" fontId="14" fillId="0" borderId="37" xfId="0" applyFont="1" applyFill="1" applyBorder="1" applyAlignment="1">
      <alignment horizontal="center" vertical="center"/>
    </xf>
    <xf numFmtId="0" fontId="14" fillId="0" borderId="38" xfId="0" applyFont="1" applyFill="1" applyBorder="1" applyAlignment="1" applyProtection="1">
      <alignment horizontal="center" vertical="center"/>
      <protection/>
    </xf>
    <xf numFmtId="0" fontId="19" fillId="0" borderId="0" xfId="0" applyNumberFormat="1" applyFont="1" applyBorder="1" applyAlignment="1">
      <alignment horizontal="left" vertical="center"/>
    </xf>
    <xf numFmtId="0" fontId="6" fillId="0" borderId="0" xfId="0" applyNumberFormat="1" applyFont="1" applyBorder="1" applyAlignment="1">
      <alignment/>
    </xf>
    <xf numFmtId="0" fontId="19" fillId="0" borderId="0" xfId="0" applyNumberFormat="1" applyFont="1" applyBorder="1" applyAlignment="1">
      <alignment horizontal="left" vertical="top"/>
    </xf>
    <xf numFmtId="0" fontId="14" fillId="0" borderId="39" xfId="0" applyFont="1" applyFill="1" applyBorder="1" applyAlignment="1">
      <alignment horizontal="center" vertical="center"/>
    </xf>
    <xf numFmtId="0" fontId="14" fillId="3" borderId="27" xfId="0" applyFont="1" applyFill="1" applyBorder="1" applyAlignment="1" applyProtection="1">
      <alignment horizontal="center" vertical="center" wrapText="1"/>
      <protection/>
    </xf>
    <xf numFmtId="0" fontId="14" fillId="0" borderId="40" xfId="0" applyFont="1" applyFill="1" applyBorder="1" applyAlignment="1">
      <alignment horizontal="left" vertical="center"/>
    </xf>
    <xf numFmtId="0" fontId="14" fillId="0" borderId="36" xfId="0" applyFont="1" applyFill="1" applyBorder="1" applyAlignment="1" applyProtection="1">
      <alignment horizontal="left" vertical="center"/>
      <protection/>
    </xf>
    <xf numFmtId="0" fontId="14" fillId="0" borderId="36" xfId="0" applyFont="1" applyFill="1" applyBorder="1" applyAlignment="1">
      <alignment horizontal="center" vertical="center"/>
    </xf>
    <xf numFmtId="0" fontId="14" fillId="2" borderId="0" xfId="0" applyFont="1" applyFill="1" applyAlignment="1">
      <alignment horizontal="left"/>
    </xf>
    <xf numFmtId="0" fontId="14" fillId="0"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xf>
    <xf numFmtId="0" fontId="14" fillId="0" borderId="18" xfId="0" applyFont="1" applyFill="1" applyBorder="1" applyAlignment="1" applyProtection="1">
      <alignment horizontal="center" vertical="center"/>
      <protection/>
    </xf>
    <xf numFmtId="0" fontId="14" fillId="0" borderId="41" xfId="0" applyFont="1" applyFill="1" applyBorder="1" applyAlignment="1" applyProtection="1">
      <alignment horizontal="center" vertical="center"/>
      <protection locked="0"/>
    </xf>
    <xf numFmtId="0" fontId="14" fillId="0" borderId="18" xfId="0" applyFont="1" applyFill="1" applyBorder="1" applyAlignment="1">
      <alignment horizontal="center" vertical="center"/>
    </xf>
    <xf numFmtId="0" fontId="14" fillId="0" borderId="42" xfId="0" applyFont="1" applyFill="1" applyBorder="1" applyAlignment="1">
      <alignment horizontal="left" vertical="center"/>
    </xf>
    <xf numFmtId="0" fontId="14" fillId="0" borderId="29" xfId="0" applyFont="1" applyFill="1" applyBorder="1" applyAlignment="1">
      <alignment horizontal="center" vertical="center"/>
    </xf>
    <xf numFmtId="0" fontId="7" fillId="0" borderId="0" xfId="0" applyFont="1" applyFill="1" applyBorder="1" applyAlignment="1">
      <alignment vertical="center"/>
    </xf>
    <xf numFmtId="49" fontId="7" fillId="3" borderId="20" xfId="0" applyNumberFormat="1" applyFont="1" applyFill="1" applyBorder="1" applyAlignment="1">
      <alignment horizontal="center" vertical="center"/>
    </xf>
    <xf numFmtId="0" fontId="14" fillId="0" borderId="0" xfId="0" applyFont="1" applyFill="1" applyBorder="1" applyAlignment="1">
      <alignment vertical="center"/>
    </xf>
    <xf numFmtId="49" fontId="7" fillId="3" borderId="31" xfId="0" applyNumberFormat="1" applyFont="1" applyFill="1" applyBorder="1" applyAlignment="1">
      <alignment horizontal="center" vertical="center"/>
    </xf>
    <xf numFmtId="0" fontId="14" fillId="0" borderId="43" xfId="0" applyFont="1" applyBorder="1" applyAlignment="1">
      <alignment vertical="center"/>
    </xf>
    <xf numFmtId="0" fontId="14" fillId="0" borderId="44" xfId="0" applyFont="1" applyBorder="1" applyAlignment="1">
      <alignment vertical="center"/>
    </xf>
    <xf numFmtId="0" fontId="14" fillId="0" borderId="45" xfId="0" applyFont="1" applyBorder="1" applyAlignment="1">
      <alignment vertical="center"/>
    </xf>
    <xf numFmtId="0" fontId="14" fillId="0" borderId="46" xfId="0" applyFont="1" applyBorder="1" applyAlignment="1">
      <alignment vertical="center"/>
    </xf>
    <xf numFmtId="0" fontId="7" fillId="3" borderId="47" xfId="0" applyFont="1" applyFill="1" applyBorder="1" applyAlignment="1">
      <alignment vertical="center" wrapText="1"/>
    </xf>
    <xf numFmtId="0" fontId="7" fillId="3" borderId="48" xfId="0" applyFont="1" applyFill="1" applyBorder="1" applyAlignment="1">
      <alignment vertical="center" wrapText="1"/>
    </xf>
    <xf numFmtId="0" fontId="14" fillId="0" borderId="49" xfId="0" applyFont="1" applyBorder="1" applyAlignment="1">
      <alignment vertical="center"/>
    </xf>
    <xf numFmtId="0" fontId="14" fillId="0" borderId="50" xfId="0" applyFont="1" applyBorder="1" applyAlignment="1">
      <alignment vertical="center"/>
    </xf>
    <xf numFmtId="0" fontId="14" fillId="0" borderId="51" xfId="0" applyFont="1" applyBorder="1" applyAlignment="1">
      <alignment vertical="center"/>
    </xf>
    <xf numFmtId="0" fontId="14" fillId="0" borderId="52" xfId="0" applyFont="1" applyBorder="1" applyAlignment="1">
      <alignment vertical="center"/>
    </xf>
    <xf numFmtId="0" fontId="14" fillId="0" borderId="2" xfId="0" applyFont="1" applyFill="1" applyBorder="1" applyAlignment="1" applyProtection="1">
      <alignment horizontal="left" vertical="center"/>
      <protection/>
    </xf>
    <xf numFmtId="0" fontId="14" fillId="0" borderId="29" xfId="0" applyFont="1" applyFill="1" applyBorder="1" applyAlignment="1" applyProtection="1">
      <alignment horizontal="left" vertical="center"/>
      <protection/>
    </xf>
    <xf numFmtId="0" fontId="14" fillId="0" borderId="53"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xf>
    <xf numFmtId="0" fontId="14" fillId="0" borderId="54" xfId="0" applyFont="1" applyFill="1" applyBorder="1" applyAlignment="1" applyProtection="1">
      <alignment horizontal="center" vertical="center"/>
      <protection/>
    </xf>
    <xf numFmtId="0" fontId="17" fillId="0" borderId="0" xfId="0" applyFont="1" applyBorder="1" applyAlignment="1">
      <alignment horizontal="center"/>
    </xf>
    <xf numFmtId="0" fontId="7" fillId="0" borderId="0" xfId="0" applyFont="1" applyFill="1" applyAlignment="1">
      <alignment vertical="center"/>
    </xf>
    <xf numFmtId="0" fontId="7" fillId="0" borderId="0" xfId="0" applyFont="1" applyFill="1" applyAlignment="1">
      <alignment horizontal="left" vertical="center" wrapText="1"/>
    </xf>
    <xf numFmtId="0" fontId="14" fillId="0" borderId="55" xfId="0" applyFont="1" applyFill="1" applyBorder="1" applyAlignment="1">
      <alignment horizontal="center" vertical="center"/>
    </xf>
    <xf numFmtId="0" fontId="7" fillId="2" borderId="56" xfId="0" applyFont="1" applyFill="1" applyBorder="1" applyAlignment="1">
      <alignment horizontal="center" vertical="center"/>
    </xf>
    <xf numFmtId="0" fontId="14" fillId="2" borderId="57" xfId="0" applyFont="1" applyFill="1" applyBorder="1" applyAlignment="1">
      <alignment horizontal="left" vertical="center" wrapText="1"/>
    </xf>
    <xf numFmtId="0" fontId="14" fillId="2" borderId="57" xfId="0" applyFont="1" applyFill="1" applyBorder="1" applyAlignment="1">
      <alignment horizontal="center" vertical="center"/>
    </xf>
    <xf numFmtId="0" fontId="14" fillId="2" borderId="57" xfId="0" applyFont="1" applyFill="1" applyBorder="1" applyAlignment="1" applyProtection="1">
      <alignment horizontal="center" vertical="center"/>
      <protection/>
    </xf>
    <xf numFmtId="0" fontId="14" fillId="2" borderId="41" xfId="0" applyFont="1" applyFill="1" applyBorder="1" applyAlignment="1" applyProtection="1">
      <alignment horizontal="center" vertical="center"/>
      <protection/>
    </xf>
    <xf numFmtId="0" fontId="14" fillId="0" borderId="39" xfId="0" applyFont="1" applyFill="1" applyBorder="1" applyAlignment="1" applyProtection="1">
      <alignment horizontal="center" vertical="center"/>
      <protection/>
    </xf>
    <xf numFmtId="49" fontId="14" fillId="0" borderId="58" xfId="0" applyNumberFormat="1" applyFont="1" applyBorder="1" applyAlignment="1">
      <alignment vertical="center"/>
    </xf>
    <xf numFmtId="49" fontId="14" fillId="0" borderId="57" xfId="0" applyNumberFormat="1" applyFont="1" applyBorder="1" applyAlignment="1">
      <alignment vertical="center"/>
    </xf>
    <xf numFmtId="49" fontId="14" fillId="0" borderId="53" xfId="0" applyNumberFormat="1" applyFont="1" applyBorder="1" applyAlignment="1">
      <alignment vertical="center"/>
    </xf>
    <xf numFmtId="49" fontId="14" fillId="0" borderId="59" xfId="0" applyNumberFormat="1" applyFont="1" applyBorder="1" applyAlignment="1">
      <alignment vertical="center"/>
    </xf>
    <xf numFmtId="49" fontId="14" fillId="0" borderId="60" xfId="0" applyNumberFormat="1" applyFont="1" applyBorder="1" applyAlignment="1">
      <alignment vertical="center"/>
    </xf>
    <xf numFmtId="49" fontId="14" fillId="0" borderId="32" xfId="0" applyNumberFormat="1" applyFont="1" applyBorder="1" applyAlignment="1">
      <alignment vertical="center"/>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6" fillId="0" borderId="0" xfId="0" applyNumberFormat="1" applyFont="1" applyFill="1" applyAlignment="1">
      <alignment/>
    </xf>
    <xf numFmtId="0" fontId="14" fillId="0" borderId="33" xfId="0" applyNumberFormat="1" applyFont="1" applyFill="1" applyBorder="1" applyAlignment="1">
      <alignment vertical="center"/>
    </xf>
    <xf numFmtId="0" fontId="23" fillId="0" borderId="33" xfId="0" applyNumberFormat="1" applyFont="1" applyFill="1" applyBorder="1" applyAlignment="1">
      <alignment/>
    </xf>
    <xf numFmtId="0" fontId="18" fillId="0" borderId="33" xfId="0" applyNumberFormat="1" applyFont="1" applyFill="1" applyBorder="1" applyAlignment="1">
      <alignment/>
    </xf>
    <xf numFmtId="0" fontId="18" fillId="0" borderId="33" xfId="0" applyNumberFormat="1" applyFont="1" applyFill="1" applyBorder="1" applyAlignment="1">
      <alignment vertical="top"/>
    </xf>
    <xf numFmtId="0" fontId="19" fillId="0" borderId="33" xfId="0" applyNumberFormat="1" applyFont="1" applyFill="1" applyBorder="1" applyAlignment="1">
      <alignment/>
    </xf>
    <xf numFmtId="0" fontId="19" fillId="0" borderId="0" xfId="0" applyNumberFormat="1" applyFont="1" applyFill="1" applyAlignment="1">
      <alignment/>
    </xf>
    <xf numFmtId="0" fontId="19" fillId="0" borderId="34" xfId="0" applyNumberFormat="1" applyFont="1" applyFill="1" applyBorder="1" applyAlignment="1">
      <alignment horizontal="left" vertical="top"/>
    </xf>
    <xf numFmtId="0" fontId="19" fillId="0" borderId="34" xfId="0" applyNumberFormat="1" applyFont="1" applyFill="1" applyBorder="1" applyAlignment="1">
      <alignment/>
    </xf>
    <xf numFmtId="0" fontId="19" fillId="0" borderId="0" xfId="0" applyNumberFormat="1" applyFont="1" applyFill="1" applyAlignment="1">
      <alignment vertical="center"/>
    </xf>
    <xf numFmtId="0" fontId="14" fillId="0" borderId="33" xfId="0" applyNumberFormat="1" applyFont="1" applyBorder="1" applyAlignment="1">
      <alignment vertical="top"/>
    </xf>
    <xf numFmtId="0" fontId="14" fillId="0" borderId="61" xfId="0" applyFont="1" applyFill="1" applyBorder="1" applyAlignment="1" applyProtection="1">
      <alignment horizontal="center" vertical="center"/>
      <protection/>
    </xf>
    <xf numFmtId="0" fontId="14" fillId="0" borderId="37"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2" borderId="0" xfId="0" applyFont="1" applyFill="1" applyAlignment="1">
      <alignment vertical="top"/>
    </xf>
    <xf numFmtId="0" fontId="14" fillId="2" borderId="0" xfId="0" applyFont="1" applyFill="1" applyAlignment="1">
      <alignment/>
    </xf>
    <xf numFmtId="0" fontId="14" fillId="2" borderId="0" xfId="0" applyFont="1" applyFill="1" applyAlignment="1">
      <alignment horizontal="center"/>
    </xf>
    <xf numFmtId="0" fontId="14" fillId="2" borderId="0" xfId="0" applyFont="1" applyFill="1" applyBorder="1" applyAlignment="1">
      <alignment horizontal="center"/>
    </xf>
    <xf numFmtId="0" fontId="14" fillId="2" borderId="0" xfId="0" applyFont="1" applyFill="1" applyBorder="1" applyAlignment="1">
      <alignment/>
    </xf>
    <xf numFmtId="0" fontId="14" fillId="0" borderId="48" xfId="0" applyFont="1" applyFill="1" applyBorder="1" applyAlignment="1" applyProtection="1">
      <alignment horizontal="center" vertical="center"/>
      <protection/>
    </xf>
    <xf numFmtId="0" fontId="14" fillId="0" borderId="62" xfId="0" applyFont="1" applyFill="1" applyBorder="1" applyAlignment="1" applyProtection="1">
      <alignment horizontal="center" vertical="center"/>
      <protection/>
    </xf>
    <xf numFmtId="0" fontId="14" fillId="0" borderId="63" xfId="0" applyFont="1" applyFill="1" applyBorder="1" applyAlignment="1" applyProtection="1">
      <alignment horizontal="center" vertical="center"/>
      <protection/>
    </xf>
    <xf numFmtId="0" fontId="14" fillId="0" borderId="64" xfId="0" applyFont="1" applyFill="1" applyBorder="1" applyAlignment="1" applyProtection="1">
      <alignment horizontal="center" vertical="center"/>
      <protection/>
    </xf>
    <xf numFmtId="0" fontId="17" fillId="0" borderId="0" xfId="0" applyFont="1" applyBorder="1" applyAlignment="1">
      <alignment/>
    </xf>
    <xf numFmtId="0" fontId="14" fillId="0" borderId="0" xfId="0" applyFont="1" applyFill="1" applyBorder="1" applyAlignment="1">
      <alignment horizontal="center"/>
    </xf>
    <xf numFmtId="0" fontId="17" fillId="0" borderId="0" xfId="0" applyFont="1" applyFill="1" applyBorder="1" applyAlignment="1">
      <alignment horizontal="center"/>
    </xf>
    <xf numFmtId="0" fontId="14" fillId="0" borderId="0" xfId="0" applyFont="1" applyFill="1" applyBorder="1" applyAlignment="1">
      <alignment/>
    </xf>
    <xf numFmtId="0" fontId="14" fillId="0" borderId="0" xfId="0" applyFont="1" applyFill="1" applyAlignment="1">
      <alignment/>
    </xf>
    <xf numFmtId="0" fontId="14" fillId="2" borderId="0" xfId="0" applyFont="1" applyFill="1" applyBorder="1" applyAlignment="1">
      <alignment horizontal="right"/>
    </xf>
    <xf numFmtId="0" fontId="14" fillId="2" borderId="0" xfId="0" applyFont="1" applyFill="1" applyAlignment="1">
      <alignment horizontal="right"/>
    </xf>
    <xf numFmtId="0" fontId="17" fillId="0" borderId="0" xfId="0" applyFont="1" applyAlignment="1">
      <alignment/>
    </xf>
    <xf numFmtId="0" fontId="14" fillId="0" borderId="0" xfId="0" applyFont="1" applyFill="1" applyBorder="1" applyAlignment="1">
      <alignment horizontal="left"/>
    </xf>
    <xf numFmtId="198" fontId="14" fillId="0" borderId="0" xfId="0" applyNumberFormat="1" applyFont="1" applyFill="1" applyBorder="1" applyAlignment="1">
      <alignment vertical="center"/>
    </xf>
    <xf numFmtId="0" fontId="14" fillId="0" borderId="0" xfId="0" applyFont="1" applyAlignment="1">
      <alignment/>
    </xf>
    <xf numFmtId="0" fontId="14" fillId="0" borderId="0" xfId="0" applyFont="1" applyBorder="1" applyAlignment="1">
      <alignment horizontal="center"/>
    </xf>
    <xf numFmtId="0" fontId="14" fillId="0" borderId="0" xfId="0" applyFont="1" applyBorder="1" applyAlignment="1">
      <alignment/>
    </xf>
    <xf numFmtId="198" fontId="14" fillId="0" borderId="65" xfId="0" applyNumberFormat="1" applyFont="1" applyFill="1" applyBorder="1" applyAlignment="1">
      <alignment vertical="center"/>
    </xf>
    <xf numFmtId="0" fontId="14" fillId="0" borderId="0" xfId="0" applyFont="1" applyFill="1" applyBorder="1" applyAlignment="1">
      <alignment vertical="top"/>
    </xf>
    <xf numFmtId="0" fontId="14" fillId="0" borderId="0" xfId="0" applyFont="1" applyFill="1" applyBorder="1" applyAlignment="1">
      <alignment horizontal="center" vertical="top"/>
    </xf>
    <xf numFmtId="0" fontId="14" fillId="2" borderId="0" xfId="0" applyFont="1" applyFill="1" applyBorder="1" applyAlignment="1">
      <alignment vertical="top"/>
    </xf>
    <xf numFmtId="0" fontId="17" fillId="0" borderId="0" xfId="0" applyFont="1" applyAlignment="1">
      <alignment/>
    </xf>
    <xf numFmtId="198" fontId="14" fillId="2" borderId="0" xfId="0" applyNumberFormat="1" applyFont="1" applyFill="1" applyAlignment="1">
      <alignment/>
    </xf>
    <xf numFmtId="49" fontId="27" fillId="0" borderId="0" xfId="0" applyNumberFormat="1" applyFont="1" applyBorder="1" applyAlignment="1">
      <alignment horizontal="center" vertical="center"/>
    </xf>
    <xf numFmtId="0" fontId="26" fillId="4" borderId="0" xfId="0" applyFont="1" applyFill="1" applyBorder="1" applyAlignment="1">
      <alignment horizontal="left" vertical="center"/>
    </xf>
    <xf numFmtId="49" fontId="27" fillId="0" borderId="0" xfId="0" applyNumberFormat="1" applyFont="1" applyBorder="1" applyAlignment="1" applyProtection="1">
      <alignment horizontal="center" vertical="center"/>
      <protection/>
    </xf>
    <xf numFmtId="0" fontId="26" fillId="4" borderId="0" xfId="0" applyFont="1" applyFill="1" applyBorder="1" applyAlignment="1" applyProtection="1">
      <alignment horizontal="left" vertical="center"/>
      <protection/>
    </xf>
    <xf numFmtId="4" fontId="27" fillId="4" borderId="0" xfId="0" applyNumberFormat="1" applyFont="1" applyFill="1" applyBorder="1" applyAlignment="1" applyProtection="1">
      <alignment horizontal="center" vertical="center"/>
      <protection/>
    </xf>
    <xf numFmtId="49" fontId="14" fillId="2" borderId="0" xfId="0" applyNumberFormat="1" applyFont="1" applyFill="1" applyAlignment="1">
      <alignment horizontal="center"/>
    </xf>
    <xf numFmtId="0" fontId="26" fillId="2" borderId="0" xfId="0" applyFont="1" applyFill="1" applyBorder="1" applyAlignment="1">
      <alignment horizontal="left" vertical="center"/>
    </xf>
    <xf numFmtId="0" fontId="26" fillId="2" borderId="0" xfId="0" applyFont="1" applyFill="1" applyBorder="1" applyAlignment="1" applyProtection="1">
      <alignment horizontal="left" vertical="center"/>
      <protection/>
    </xf>
    <xf numFmtId="0" fontId="14" fillId="0" borderId="0" xfId="0" applyFont="1" applyFill="1" applyBorder="1" applyAlignment="1">
      <alignment horizontal="left" vertical="center"/>
    </xf>
    <xf numFmtId="0" fontId="14" fillId="2" borderId="0" xfId="0" applyFont="1" applyFill="1" applyAlignment="1">
      <alignment horizontal="justify" vertical="top" wrapText="1"/>
    </xf>
    <xf numFmtId="0" fontId="14" fillId="2" borderId="0" xfId="0" applyFont="1" applyFill="1" applyAlignment="1">
      <alignment horizontal="justify" vertical="top"/>
    </xf>
    <xf numFmtId="0" fontId="7" fillId="0" borderId="0" xfId="0" applyFont="1" applyFill="1" applyAlignment="1">
      <alignment horizontal="left" vertical="distributed" wrapText="1"/>
    </xf>
    <xf numFmtId="0" fontId="14" fillId="0" borderId="43" xfId="0" applyFont="1" applyFill="1" applyBorder="1" applyAlignment="1">
      <alignment vertical="center"/>
    </xf>
    <xf numFmtId="0" fontId="14" fillId="0" borderId="44" xfId="0" applyFont="1" applyFill="1" applyBorder="1" applyAlignment="1">
      <alignment vertical="center"/>
    </xf>
    <xf numFmtId="0" fontId="23" fillId="0" borderId="0" xfId="0" applyFont="1" applyAlignment="1">
      <alignment/>
    </xf>
    <xf numFmtId="0" fontId="23" fillId="0" borderId="0" xfId="0" applyFont="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8" fillId="0" borderId="0" xfId="0" applyFont="1" applyFill="1" applyAlignment="1">
      <alignment vertical="center"/>
    </xf>
    <xf numFmtId="0" fontId="18" fillId="0" borderId="0" xfId="0" applyFont="1" applyFill="1" applyBorder="1" applyAlignment="1">
      <alignment horizontal="center"/>
    </xf>
    <xf numFmtId="0" fontId="18" fillId="0" borderId="0" xfId="0" applyFont="1" applyFill="1" applyBorder="1" applyAlignment="1">
      <alignment/>
    </xf>
    <xf numFmtId="0" fontId="18" fillId="0" borderId="0" xfId="0" applyFont="1" applyFill="1" applyAlignment="1">
      <alignment/>
    </xf>
    <xf numFmtId="0" fontId="14" fillId="3" borderId="18" xfId="0" applyFont="1" applyFill="1" applyBorder="1" applyAlignment="1">
      <alignment horizontal="center" vertical="center" wrapText="1"/>
    </xf>
    <xf numFmtId="0" fontId="14" fillId="3" borderId="28" xfId="0" applyFont="1" applyFill="1" applyBorder="1" applyAlignment="1">
      <alignment horizontal="center" vertical="center" wrapText="1"/>
    </xf>
    <xf numFmtId="0" fontId="7" fillId="0" borderId="0" xfId="0" applyFont="1" applyFill="1" applyBorder="1" applyAlignment="1">
      <alignment horizontal="centerContinuous" vertical="center"/>
    </xf>
    <xf numFmtId="0" fontId="7" fillId="0" borderId="0" xfId="0" applyFont="1" applyFill="1" applyBorder="1" applyAlignment="1">
      <alignment horizontal="left" vertical="center"/>
    </xf>
    <xf numFmtId="0" fontId="29" fillId="2" borderId="0" xfId="0" applyFont="1" applyFill="1" applyAlignment="1">
      <alignment horizontal="justify" vertical="top" wrapText="1"/>
    </xf>
    <xf numFmtId="0" fontId="7" fillId="2" borderId="0" xfId="0" applyFont="1" applyFill="1" applyAlignment="1">
      <alignment horizontal="justify" vertical="distributed" wrapText="1"/>
    </xf>
    <xf numFmtId="0" fontId="29" fillId="2" borderId="0" xfId="0" applyFont="1" applyFill="1" applyAlignment="1">
      <alignment horizontal="justify" vertical="top"/>
    </xf>
    <xf numFmtId="0" fontId="14" fillId="2" borderId="54" xfId="0" applyFont="1" applyFill="1" applyBorder="1" applyAlignment="1">
      <alignment horizontal="center"/>
    </xf>
    <xf numFmtId="0" fontId="14" fillId="2" borderId="63" xfId="0" applyFont="1" applyFill="1" applyBorder="1" applyAlignment="1">
      <alignment horizontal="center" vertical="top"/>
    </xf>
    <xf numFmtId="2" fontId="14" fillId="2" borderId="54" xfId="0" applyNumberFormat="1" applyFont="1" applyFill="1" applyBorder="1" applyAlignment="1" applyProtection="1">
      <alignment horizontal="center"/>
      <protection locked="0"/>
    </xf>
    <xf numFmtId="49" fontId="7" fillId="0" borderId="0" xfId="0" applyNumberFormat="1" applyFont="1" applyBorder="1" applyAlignment="1">
      <alignment horizontal="center" vertical="center"/>
    </xf>
    <xf numFmtId="0" fontId="14" fillId="0" borderId="0" xfId="0" applyFont="1" applyFill="1" applyBorder="1" applyAlignment="1" applyProtection="1">
      <alignment horizontal="center" vertical="center"/>
      <protection locked="0"/>
    </xf>
    <xf numFmtId="0" fontId="19" fillId="3" borderId="22" xfId="0" applyFont="1" applyFill="1" applyBorder="1" applyAlignment="1" applyProtection="1">
      <alignment horizontal="center" vertical="center"/>
      <protection/>
    </xf>
    <xf numFmtId="0" fontId="19" fillId="0" borderId="2" xfId="0" applyFont="1" applyFill="1" applyBorder="1" applyAlignment="1" applyProtection="1">
      <alignment horizontal="center" vertical="center"/>
      <protection/>
    </xf>
    <xf numFmtId="0" fontId="19" fillId="0" borderId="23" xfId="0" applyFont="1" applyFill="1" applyBorder="1" applyAlignment="1" applyProtection="1">
      <alignment horizontal="center" vertical="center"/>
      <protection/>
    </xf>
    <xf numFmtId="49" fontId="22" fillId="3" borderId="20" xfId="0" applyNumberFormat="1" applyFont="1" applyFill="1" applyBorder="1" applyAlignment="1">
      <alignment horizontal="center" vertical="center"/>
    </xf>
    <xf numFmtId="49" fontId="22" fillId="3" borderId="47" xfId="0" applyNumberFormat="1" applyFont="1" applyFill="1" applyBorder="1" applyAlignment="1">
      <alignment vertical="center"/>
    </xf>
    <xf numFmtId="49" fontId="22" fillId="3" borderId="66" xfId="0" applyNumberFormat="1" applyFont="1" applyFill="1" applyBorder="1" applyAlignment="1">
      <alignment vertical="center"/>
    </xf>
    <xf numFmtId="0" fontId="7" fillId="0" borderId="0" xfId="0" applyNumberFormat="1" applyFont="1" applyBorder="1" applyAlignment="1">
      <alignment horizontal="left" vertical="center"/>
    </xf>
    <xf numFmtId="0" fontId="22" fillId="3" borderId="20" xfId="0" applyNumberFormat="1" applyFont="1" applyFill="1" applyBorder="1" applyAlignment="1">
      <alignment horizontal="center" vertical="center"/>
    </xf>
    <xf numFmtId="49" fontId="14" fillId="0" borderId="63" xfId="0" applyNumberFormat="1" applyFont="1" applyFill="1" applyBorder="1" applyAlignment="1">
      <alignment vertical="center"/>
    </xf>
    <xf numFmtId="49" fontId="14" fillId="0" borderId="67" xfId="0" applyNumberFormat="1" applyFont="1" applyFill="1" applyBorder="1" applyAlignment="1">
      <alignment horizontal="center" vertical="center"/>
    </xf>
    <xf numFmtId="49" fontId="14" fillId="0" borderId="68" xfId="0" applyNumberFormat="1" applyFont="1" applyBorder="1" applyAlignment="1">
      <alignment horizontal="center" vertical="center"/>
    </xf>
    <xf numFmtId="49" fontId="14" fillId="0" borderId="67" xfId="0" applyNumberFormat="1" applyFont="1" applyBorder="1" applyAlignment="1">
      <alignment horizontal="center" vertical="center"/>
    </xf>
    <xf numFmtId="0" fontId="14" fillId="0" borderId="69" xfId="0" applyFont="1" applyFill="1" applyBorder="1" applyAlignment="1">
      <alignment horizontal="center" vertical="center"/>
    </xf>
    <xf numFmtId="0" fontId="14" fillId="0" borderId="67" xfId="0" applyFont="1" applyFill="1" applyBorder="1" applyAlignment="1">
      <alignment horizontal="center" vertical="center"/>
    </xf>
    <xf numFmtId="0" fontId="14" fillId="0" borderId="69" xfId="0" applyFont="1" applyFill="1" applyBorder="1" applyAlignment="1" applyProtection="1">
      <alignment horizontal="center" vertical="center"/>
      <protection/>
    </xf>
    <xf numFmtId="0" fontId="14" fillId="0" borderId="67" xfId="0" applyFont="1" applyFill="1" applyBorder="1" applyAlignment="1" applyProtection="1">
      <alignment horizontal="center" vertical="center"/>
      <protection/>
    </xf>
    <xf numFmtId="0" fontId="14" fillId="0" borderId="70" xfId="0" applyFont="1" applyBorder="1" applyAlignment="1">
      <alignment horizontal="center" vertical="center"/>
    </xf>
    <xf numFmtId="0" fontId="14" fillId="0" borderId="71" xfId="0" applyFont="1" applyBorder="1" applyAlignment="1">
      <alignment horizontal="center" vertical="center"/>
    </xf>
    <xf numFmtId="0" fontId="19" fillId="0" borderId="43" xfId="0" applyFont="1" applyFill="1" applyBorder="1" applyAlignment="1">
      <alignment vertical="center"/>
    </xf>
    <xf numFmtId="0" fontId="19" fillId="0" borderId="44" xfId="0" applyFont="1" applyFill="1" applyBorder="1" applyAlignment="1">
      <alignment vertical="center"/>
    </xf>
    <xf numFmtId="0" fontId="14" fillId="0" borderId="72" xfId="0" applyFont="1" applyBorder="1" applyAlignment="1">
      <alignment horizontal="center" vertical="center"/>
    </xf>
    <xf numFmtId="0" fontId="19" fillId="0" borderId="72" xfId="0" applyFont="1" applyFill="1" applyBorder="1" applyAlignment="1">
      <alignment horizontal="center" vertical="center"/>
    </xf>
    <xf numFmtId="0" fontId="19" fillId="0" borderId="69" xfId="0" applyFont="1" applyFill="1" applyBorder="1" applyAlignment="1" applyProtection="1">
      <alignment horizontal="center" vertical="center"/>
      <protection/>
    </xf>
    <xf numFmtId="0" fontId="14" fillId="0" borderId="73" xfId="0" applyFont="1" applyFill="1" applyBorder="1" applyAlignment="1">
      <alignment horizontal="center" vertical="center"/>
    </xf>
    <xf numFmtId="0" fontId="22" fillId="3" borderId="74" xfId="0" applyFont="1" applyFill="1" applyBorder="1" applyAlignment="1" applyProtection="1">
      <alignment horizontal="center" vertical="center" wrapText="1"/>
      <protection/>
    </xf>
    <xf numFmtId="0" fontId="7" fillId="3" borderId="2" xfId="0" applyFont="1" applyFill="1" applyBorder="1" applyAlignment="1" applyProtection="1">
      <alignment horizontal="center" vertical="center" wrapText="1"/>
      <protection/>
    </xf>
    <xf numFmtId="49" fontId="14" fillId="0" borderId="72" xfId="0" applyNumberFormat="1" applyFont="1" applyBorder="1" applyAlignment="1">
      <alignment horizontal="center" vertical="center"/>
    </xf>
    <xf numFmtId="49" fontId="14" fillId="0" borderId="75" xfId="0" applyNumberFormat="1" applyFont="1" applyBorder="1" applyAlignment="1">
      <alignment horizontal="center" vertical="center"/>
    </xf>
    <xf numFmtId="49" fontId="14" fillId="0" borderId="71" xfId="0" applyNumberFormat="1" applyFont="1" applyBorder="1" applyAlignment="1">
      <alignment horizontal="center" vertical="center"/>
    </xf>
    <xf numFmtId="49" fontId="14" fillId="0" borderId="70" xfId="0" applyNumberFormat="1" applyFont="1" applyBorder="1" applyAlignment="1">
      <alignment horizontal="center" vertical="center"/>
    </xf>
    <xf numFmtId="49" fontId="14" fillId="0" borderId="72" xfId="0" applyNumberFormat="1" applyFont="1" applyFill="1" applyBorder="1" applyAlignment="1">
      <alignment horizontal="center" vertical="center"/>
    </xf>
    <xf numFmtId="49" fontId="14" fillId="0" borderId="76" xfId="0" applyNumberFormat="1" applyFont="1" applyBorder="1" applyAlignment="1">
      <alignment horizontal="center" vertical="center"/>
    </xf>
    <xf numFmtId="49" fontId="14" fillId="0" borderId="68" xfId="0" applyNumberFormat="1" applyFont="1" applyFill="1" applyBorder="1" applyAlignment="1">
      <alignment horizontal="center" vertical="center"/>
    </xf>
    <xf numFmtId="0" fontId="22" fillId="3" borderId="77" xfId="0" applyFont="1" applyFill="1" applyBorder="1" applyAlignment="1">
      <alignment horizontal="center" vertical="center"/>
    </xf>
    <xf numFmtId="0" fontId="14" fillId="0" borderId="78" xfId="0" applyFont="1" applyBorder="1" applyAlignment="1">
      <alignment horizontal="center" vertical="center"/>
    </xf>
    <xf numFmtId="0" fontId="14" fillId="0" borderId="79" xfId="0" applyFont="1" applyBorder="1" applyAlignment="1">
      <alignment vertical="center"/>
    </xf>
    <xf numFmtId="0" fontId="14" fillId="0" borderId="63" xfId="0" applyFont="1" applyBorder="1" applyAlignment="1">
      <alignment vertical="center"/>
    </xf>
    <xf numFmtId="0" fontId="7" fillId="3" borderId="20" xfId="0" applyFont="1" applyFill="1" applyBorder="1" applyAlignment="1">
      <alignment horizontal="center" vertical="center" wrapText="1"/>
    </xf>
    <xf numFmtId="0" fontId="14" fillId="0" borderId="68" xfId="0" applyFont="1" applyFill="1" applyBorder="1" applyAlignment="1">
      <alignment horizontal="center" vertical="center"/>
    </xf>
    <xf numFmtId="0" fontId="14" fillId="0" borderId="70" xfId="0" applyFont="1" applyFill="1" applyBorder="1" applyAlignment="1">
      <alignment horizontal="center" vertical="center"/>
    </xf>
    <xf numFmtId="0" fontId="14" fillId="0" borderId="45" xfId="0" applyFont="1" applyFill="1" applyBorder="1" applyAlignment="1">
      <alignment vertical="center"/>
    </xf>
    <xf numFmtId="0" fontId="14" fillId="0" borderId="80" xfId="0" applyFont="1" applyFill="1" applyBorder="1" applyAlignment="1" applyProtection="1">
      <alignment horizontal="center" vertical="center"/>
      <protection/>
    </xf>
    <xf numFmtId="0" fontId="14" fillId="0" borderId="68" xfId="0" applyFont="1" applyFill="1" applyBorder="1" applyAlignment="1" applyProtection="1">
      <alignment horizontal="center" vertical="center"/>
      <protection/>
    </xf>
    <xf numFmtId="0" fontId="27" fillId="2" borderId="0" xfId="0" applyFont="1" applyFill="1" applyBorder="1" applyAlignment="1">
      <alignment horizontal="center" vertical="top"/>
    </xf>
    <xf numFmtId="0" fontId="27" fillId="2" borderId="0" xfId="0" applyFont="1" applyFill="1" applyBorder="1" applyAlignment="1">
      <alignment horizontal="center" vertical="center"/>
    </xf>
    <xf numFmtId="0" fontId="14" fillId="0" borderId="0" xfId="0" applyFont="1" applyBorder="1" applyAlignment="1">
      <alignment horizontal="center" vertical="center"/>
    </xf>
    <xf numFmtId="0" fontId="27" fillId="2" borderId="0" xfId="0" applyFont="1" applyFill="1" applyBorder="1" applyAlignment="1" applyProtection="1">
      <alignment horizontal="center" vertical="center"/>
      <protection/>
    </xf>
    <xf numFmtId="49" fontId="14" fillId="2" borderId="0" xfId="0" applyNumberFormat="1" applyFont="1" applyFill="1" applyAlignment="1">
      <alignment vertical="center" wrapText="1" shrinkToFit="1"/>
    </xf>
    <xf numFmtId="0" fontId="14" fillId="2" borderId="0" xfId="0" applyFont="1" applyFill="1" applyAlignment="1">
      <alignment vertical="top" wrapText="1" shrinkToFit="1"/>
    </xf>
    <xf numFmtId="0" fontId="14" fillId="0" borderId="81" xfId="0" applyFont="1" applyFill="1" applyBorder="1" applyAlignment="1" applyProtection="1">
      <alignment horizontal="center" vertical="center"/>
      <protection/>
    </xf>
    <xf numFmtId="0" fontId="14" fillId="2" borderId="0" xfId="0" applyFont="1" applyFill="1" applyAlignment="1" applyProtection="1">
      <alignment/>
      <protection/>
    </xf>
    <xf numFmtId="0" fontId="7" fillId="0" borderId="0" xfId="0" applyFont="1" applyFill="1" applyBorder="1" applyAlignment="1" applyProtection="1">
      <alignment vertical="center"/>
      <protection/>
    </xf>
    <xf numFmtId="0" fontId="14" fillId="0" borderId="0" xfId="0" applyNumberFormat="1" applyFont="1" applyFill="1" applyBorder="1" applyAlignment="1" applyProtection="1">
      <alignment vertical="center"/>
      <protection/>
    </xf>
    <xf numFmtId="0" fontId="14" fillId="2" borderId="0" xfId="0" applyFont="1" applyFill="1" applyAlignment="1" applyProtection="1">
      <alignment horizontal="center"/>
      <protection/>
    </xf>
    <xf numFmtId="4" fontId="14" fillId="0" borderId="0" xfId="0" applyNumberFormat="1" applyFont="1" applyFill="1" applyBorder="1" applyAlignment="1" applyProtection="1">
      <alignment vertical="center"/>
      <protection/>
    </xf>
    <xf numFmtId="0" fontId="17" fillId="0" borderId="0" xfId="0" applyFont="1" applyAlignment="1" applyProtection="1">
      <alignment/>
      <protection/>
    </xf>
    <xf numFmtId="0" fontId="14" fillId="0" borderId="0" xfId="0" applyFont="1" applyBorder="1" applyAlignment="1" applyProtection="1">
      <alignment vertical="center"/>
      <protection/>
    </xf>
    <xf numFmtId="0" fontId="17" fillId="0" borderId="0" xfId="0" applyFont="1" applyBorder="1" applyAlignment="1" applyProtection="1">
      <alignment/>
      <protection/>
    </xf>
    <xf numFmtId="0" fontId="17" fillId="0" borderId="0" xfId="0" applyFont="1" applyBorder="1" applyAlignment="1" applyProtection="1">
      <alignment horizontal="center"/>
      <protection/>
    </xf>
    <xf numFmtId="0" fontId="14" fillId="3" borderId="17" xfId="0" applyFont="1" applyFill="1" applyBorder="1" applyAlignment="1" applyProtection="1">
      <alignment horizontal="center" vertical="center"/>
      <protection/>
    </xf>
    <xf numFmtId="0" fontId="14" fillId="3" borderId="60" xfId="0" applyFont="1" applyFill="1" applyBorder="1" applyAlignment="1" applyProtection="1">
      <alignment horizontal="center" vertical="center"/>
      <protection/>
    </xf>
    <xf numFmtId="0" fontId="14" fillId="3" borderId="82" xfId="0" applyFont="1" applyFill="1" applyBorder="1" applyAlignment="1" applyProtection="1">
      <alignment horizontal="center" vertical="center"/>
      <protection/>
    </xf>
    <xf numFmtId="0" fontId="14" fillId="3" borderId="17" xfId="0" applyFont="1" applyFill="1" applyBorder="1" applyAlignment="1">
      <alignment horizontal="center" vertical="center"/>
    </xf>
    <xf numFmtId="0" fontId="14" fillId="3" borderId="82" xfId="0" applyFont="1" applyFill="1" applyBorder="1" applyAlignment="1">
      <alignment horizontal="center" vertical="center"/>
    </xf>
    <xf numFmtId="0" fontId="14" fillId="3" borderId="60"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9" xfId="0" applyFont="1" applyFill="1" applyBorder="1" applyAlignment="1">
      <alignment horizontal="center" vertical="center"/>
    </xf>
    <xf numFmtId="0" fontId="14" fillId="3" borderId="83" xfId="0" applyFont="1" applyFill="1" applyBorder="1" applyAlignment="1">
      <alignment horizontal="center" vertical="center"/>
    </xf>
    <xf numFmtId="0" fontId="14" fillId="3" borderId="64" xfId="0" applyFont="1" applyFill="1" applyBorder="1" applyAlignment="1">
      <alignment horizontal="center" vertical="center"/>
    </xf>
    <xf numFmtId="0" fontId="14" fillId="3" borderId="5" xfId="0" applyFont="1" applyFill="1" applyBorder="1" applyAlignment="1" applyProtection="1">
      <alignment horizontal="center" vertical="center"/>
      <protection/>
    </xf>
    <xf numFmtId="0" fontId="14" fillId="3" borderId="84" xfId="0" applyFont="1" applyFill="1" applyBorder="1" applyAlignment="1">
      <alignment horizontal="center" vertical="center"/>
    </xf>
    <xf numFmtId="0" fontId="14" fillId="3" borderId="14" xfId="0" applyFont="1" applyFill="1" applyBorder="1" applyAlignment="1" applyProtection="1">
      <alignment horizontal="center" vertical="center"/>
      <protection/>
    </xf>
    <xf numFmtId="0" fontId="14" fillId="3" borderId="85" xfId="0" applyFont="1" applyFill="1" applyBorder="1" applyAlignment="1">
      <alignment horizontal="center" vertical="center"/>
    </xf>
    <xf numFmtId="0" fontId="14" fillId="3" borderId="19" xfId="0" applyFont="1" applyFill="1" applyBorder="1" applyAlignment="1" applyProtection="1">
      <alignment horizontal="center" vertical="center"/>
      <protection/>
    </xf>
    <xf numFmtId="0" fontId="14" fillId="3" borderId="83" xfId="0" applyFont="1" applyFill="1" applyBorder="1" applyAlignment="1" applyProtection="1">
      <alignment horizontal="center" vertical="center"/>
      <protection/>
    </xf>
    <xf numFmtId="2" fontId="14" fillId="0" borderId="63" xfId="0" applyNumberFormat="1" applyFont="1" applyBorder="1" applyAlignment="1" applyProtection="1">
      <alignment horizontal="center" vertical="top"/>
      <protection locked="0"/>
    </xf>
    <xf numFmtId="0" fontId="14" fillId="0" borderId="46" xfId="0" applyFont="1" applyFill="1" applyBorder="1" applyAlignment="1">
      <alignment vertical="center"/>
    </xf>
    <xf numFmtId="49" fontId="14" fillId="0" borderId="83" xfId="0" applyNumberFormat="1" applyFont="1" applyFill="1" applyBorder="1" applyAlignment="1">
      <alignment vertical="center"/>
    </xf>
    <xf numFmtId="0" fontId="7"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14" fillId="0" borderId="0" xfId="0" applyFont="1" applyBorder="1" applyAlignment="1" applyProtection="1">
      <alignment horizontal="center" vertical="center"/>
      <protection/>
    </xf>
    <xf numFmtId="0" fontId="14" fillId="0" borderId="0" xfId="0" applyFont="1" applyBorder="1" applyAlignment="1" applyProtection="1" quotePrefix="1">
      <alignment horizontal="center" vertical="center"/>
      <protection/>
    </xf>
    <xf numFmtId="4" fontId="14" fillId="0" borderId="0" xfId="0" applyNumberFormat="1" applyFont="1" applyFill="1" applyBorder="1" applyAlignment="1" applyProtection="1">
      <alignment horizontal="center" vertical="center"/>
      <protection/>
    </xf>
    <xf numFmtId="0" fontId="14" fillId="0" borderId="0" xfId="0" applyFont="1" applyAlignment="1" applyProtection="1">
      <alignment/>
      <protection/>
    </xf>
    <xf numFmtId="0" fontId="14" fillId="0" borderId="0" xfId="0" applyFont="1" applyBorder="1" applyAlignment="1" applyProtection="1">
      <alignment horizontal="center"/>
      <protection/>
    </xf>
    <xf numFmtId="0" fontId="7" fillId="0" borderId="0" xfId="0" applyFont="1" applyFill="1" applyBorder="1" applyAlignment="1" applyProtection="1">
      <alignment horizontal="left" vertical="center" wrapText="1"/>
      <protection/>
    </xf>
    <xf numFmtId="0" fontId="14" fillId="2" borderId="0" xfId="0" applyFont="1" applyFill="1" applyBorder="1" applyAlignment="1" applyProtection="1">
      <alignment vertical="center"/>
      <protection/>
    </xf>
    <xf numFmtId="0" fontId="7" fillId="2" borderId="0" xfId="0" applyFont="1" applyFill="1" applyBorder="1" applyAlignment="1" applyProtection="1">
      <alignment horizontal="left" vertical="center"/>
      <protection/>
    </xf>
    <xf numFmtId="0" fontId="14" fillId="0" borderId="0" xfId="0" applyFont="1" applyAlignment="1" applyProtection="1">
      <alignment vertical="center"/>
      <protection/>
    </xf>
    <xf numFmtId="0" fontId="7" fillId="0" borderId="0" xfId="0" applyFont="1" applyFill="1" applyBorder="1" applyAlignment="1" applyProtection="1">
      <alignment horizontal="centerContinuous" vertical="center"/>
      <protection/>
    </xf>
    <xf numFmtId="0" fontId="14" fillId="0" borderId="0" xfId="0" applyFont="1" applyFill="1" applyBorder="1" applyAlignment="1" applyProtection="1">
      <alignment vertical="top"/>
      <protection/>
    </xf>
    <xf numFmtId="0" fontId="14" fillId="0" borderId="0" xfId="0" applyFont="1" applyFill="1" applyBorder="1" applyAlignment="1" applyProtection="1">
      <alignment horizontal="center" vertical="top"/>
      <protection/>
    </xf>
    <xf numFmtId="0" fontId="17" fillId="0" borderId="0" xfId="0" applyFont="1" applyFill="1" applyBorder="1" applyAlignment="1" applyProtection="1">
      <alignment horizontal="center"/>
      <protection/>
    </xf>
    <xf numFmtId="4" fontId="9" fillId="0" borderId="0" xfId="0" applyNumberFormat="1" applyFont="1" applyFill="1" applyBorder="1" applyAlignment="1" applyProtection="1">
      <alignment horizontal="center" vertical="center"/>
      <protection/>
    </xf>
    <xf numFmtId="0" fontId="18" fillId="2" borderId="0" xfId="0" applyFont="1" applyFill="1" applyBorder="1" applyAlignment="1">
      <alignment horizontal="center"/>
    </xf>
    <xf numFmtId="0" fontId="23" fillId="0" borderId="0" xfId="0" applyFont="1" applyBorder="1" applyAlignment="1">
      <alignment/>
    </xf>
    <xf numFmtId="0" fontId="18" fillId="2" borderId="0" xfId="0" applyFont="1" applyFill="1" applyAlignment="1">
      <alignment horizontal="center"/>
    </xf>
    <xf numFmtId="0" fontId="18" fillId="2" borderId="0" xfId="0" applyFont="1" applyFill="1" applyAlignment="1">
      <alignment/>
    </xf>
    <xf numFmtId="0" fontId="18" fillId="0" borderId="0" xfId="0" applyFont="1" applyFill="1" applyBorder="1" applyAlignment="1">
      <alignment horizontal="center" vertical="top"/>
    </xf>
    <xf numFmtId="0" fontId="18" fillId="0" borderId="0" xfId="0" applyNumberFormat="1" applyFont="1" applyBorder="1" applyAlignment="1" applyProtection="1">
      <alignment horizontal="center" vertical="center"/>
      <protection/>
    </xf>
    <xf numFmtId="0" fontId="18" fillId="2" borderId="0" xfId="0" applyFont="1" applyFill="1" applyAlignment="1" applyProtection="1">
      <alignment horizontal="center"/>
      <protection/>
    </xf>
    <xf numFmtId="0" fontId="23" fillId="0" borderId="0" xfId="0" applyFont="1" applyAlignment="1" applyProtection="1">
      <alignment/>
      <protection/>
    </xf>
    <xf numFmtId="4" fontId="31" fillId="4" borderId="0" xfId="0" applyNumberFormat="1" applyFont="1" applyFill="1" applyBorder="1" applyAlignment="1" applyProtection="1">
      <alignment horizontal="center" vertical="center"/>
      <protection/>
    </xf>
    <xf numFmtId="0" fontId="29" fillId="2" borderId="0" xfId="0" applyFont="1" applyFill="1" applyBorder="1" applyAlignment="1">
      <alignment horizontal="center"/>
    </xf>
    <xf numFmtId="0" fontId="32" fillId="0" borderId="0" xfId="0" applyFont="1" applyBorder="1" applyAlignment="1">
      <alignment horizontal="center"/>
    </xf>
    <xf numFmtId="0" fontId="30" fillId="2" borderId="0" xfId="0" applyFont="1" applyFill="1" applyAlignment="1">
      <alignment horizontal="left"/>
    </xf>
    <xf numFmtId="0" fontId="14" fillId="0" borderId="17" xfId="0" applyFont="1" applyFill="1" applyBorder="1" applyAlignment="1">
      <alignment horizontal="center" vertical="center"/>
    </xf>
    <xf numFmtId="0" fontId="14" fillId="0" borderId="19" xfId="0" applyFont="1" applyFill="1" applyBorder="1" applyAlignment="1">
      <alignment horizontal="center" vertical="center"/>
    </xf>
    <xf numFmtId="0" fontId="14" fillId="0" borderId="0" xfId="0" applyFont="1" applyFill="1" applyAlignment="1">
      <alignment horizontal="left"/>
    </xf>
    <xf numFmtId="0" fontId="14" fillId="0" borderId="0" xfId="0" applyFont="1" applyFill="1" applyAlignment="1">
      <alignment horizontal="center"/>
    </xf>
    <xf numFmtId="0" fontId="14" fillId="0" borderId="83" xfId="0" applyFont="1" applyFill="1" applyBorder="1" applyAlignment="1" applyProtection="1">
      <alignment horizontal="center" vertical="center"/>
      <protection/>
    </xf>
    <xf numFmtId="0" fontId="7" fillId="0" borderId="0" xfId="0" applyFont="1" applyFill="1" applyAlignment="1">
      <alignment horizontal="left"/>
    </xf>
    <xf numFmtId="0" fontId="14" fillId="0" borderId="17" xfId="0" applyFont="1" applyFill="1" applyBorder="1" applyAlignment="1" applyProtection="1">
      <alignment horizontal="center" vertical="center"/>
      <protection/>
    </xf>
    <xf numFmtId="0" fontId="14" fillId="0" borderId="60" xfId="0" applyFont="1" applyFill="1" applyBorder="1" applyAlignment="1" applyProtection="1">
      <alignment horizontal="center" vertical="center"/>
      <protection/>
    </xf>
    <xf numFmtId="0" fontId="14" fillId="0" borderId="60" xfId="0" applyFont="1" applyFill="1" applyBorder="1" applyAlignment="1">
      <alignment horizontal="center" vertical="center"/>
    </xf>
    <xf numFmtId="0" fontId="14" fillId="0" borderId="83" xfId="0" applyFont="1" applyFill="1" applyBorder="1" applyAlignment="1">
      <alignment horizontal="center" vertical="center"/>
    </xf>
    <xf numFmtId="0" fontId="14" fillId="0" borderId="0" xfId="0" applyFont="1" applyFill="1" applyBorder="1" applyAlignment="1">
      <alignment horizontal="right"/>
    </xf>
    <xf numFmtId="0" fontId="14" fillId="0" borderId="0" xfId="0" applyFont="1" applyFill="1" applyAlignment="1">
      <alignment horizontal="right"/>
    </xf>
    <xf numFmtId="0" fontId="7" fillId="0" borderId="0" xfId="0" applyFont="1" applyFill="1" applyAlignment="1">
      <alignment horizontal="left" vertical="center"/>
    </xf>
    <xf numFmtId="0" fontId="7" fillId="0" borderId="0" xfId="0" applyFont="1" applyFill="1" applyAlignment="1">
      <alignment horizontal="justify" vertical="top" wrapText="1"/>
    </xf>
    <xf numFmtId="0" fontId="14" fillId="3" borderId="27" xfId="0" applyFont="1" applyFill="1" applyBorder="1" applyAlignment="1" applyProtection="1">
      <alignment horizontal="center" vertical="center" textRotation="90" wrapText="1"/>
      <protection/>
    </xf>
    <xf numFmtId="0" fontId="29" fillId="0" borderId="0" xfId="0" applyFont="1" applyFill="1" applyBorder="1" applyAlignment="1">
      <alignment horizontal="center" vertical="center"/>
    </xf>
    <xf numFmtId="0" fontId="14" fillId="0" borderId="15" xfId="0" applyFont="1" applyFill="1" applyBorder="1" applyAlignment="1">
      <alignment horizontal="left" vertical="center"/>
    </xf>
    <xf numFmtId="0" fontId="7" fillId="0" borderId="0" xfId="0" applyFont="1" applyFill="1" applyAlignment="1">
      <alignment horizontal="left" vertical="top"/>
    </xf>
    <xf numFmtId="0" fontId="14" fillId="0" borderId="0" xfId="0" applyFont="1" applyFill="1" applyAlignment="1">
      <alignment horizontal="left" vertical="top"/>
    </xf>
    <xf numFmtId="0" fontId="14" fillId="0" borderId="36" xfId="0" applyFont="1" applyFill="1" applyBorder="1" applyAlignment="1" applyProtection="1">
      <alignment horizontal="center" vertical="center" wrapText="1"/>
      <protection locked="0"/>
    </xf>
    <xf numFmtId="0" fontId="14" fillId="0" borderId="86" xfId="0" applyFont="1" applyFill="1" applyBorder="1" applyAlignment="1" applyProtection="1">
      <alignment horizontal="center" vertical="center" wrapText="1"/>
      <protection/>
    </xf>
    <xf numFmtId="0" fontId="14" fillId="0" borderId="86" xfId="0" applyFont="1" applyFill="1" applyBorder="1" applyAlignment="1" applyProtection="1">
      <alignment horizontal="center" vertical="center" wrapText="1"/>
      <protection locked="0"/>
    </xf>
    <xf numFmtId="0" fontId="14" fillId="0" borderId="82" xfId="0" applyFont="1" applyFill="1" applyBorder="1" applyAlignment="1" applyProtection="1">
      <alignment horizontal="center" vertical="center"/>
      <protection/>
    </xf>
    <xf numFmtId="0" fontId="14" fillId="0" borderId="82" xfId="0" applyFont="1" applyFill="1" applyBorder="1" applyAlignment="1">
      <alignment horizontal="center" vertical="center"/>
    </xf>
    <xf numFmtId="0" fontId="14" fillId="0" borderId="87" xfId="0" applyFont="1" applyFill="1" applyBorder="1" applyAlignment="1" applyProtection="1">
      <alignment horizontal="center" vertical="center"/>
      <protection/>
    </xf>
    <xf numFmtId="0" fontId="14"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39" xfId="0" applyFont="1" applyFill="1" applyBorder="1" applyAlignment="1" applyProtection="1">
      <alignment horizontal="center" vertical="center"/>
      <protection locked="0"/>
    </xf>
    <xf numFmtId="0" fontId="14" fillId="0" borderId="61"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88" xfId="0" applyFont="1" applyFill="1" applyBorder="1" applyAlignment="1" applyProtection="1">
      <alignment horizontal="center" vertical="center" wrapText="1"/>
      <protection/>
    </xf>
    <xf numFmtId="0" fontId="14" fillId="0" borderId="89" xfId="0" applyFont="1" applyFill="1" applyBorder="1" applyAlignment="1" applyProtection="1">
      <alignment horizontal="center" vertical="center"/>
      <protection/>
    </xf>
    <xf numFmtId="0" fontId="14" fillId="0" borderId="89" xfId="0" applyFont="1" applyFill="1" applyBorder="1" applyAlignment="1" applyProtection="1">
      <alignment horizontal="center" vertical="center"/>
      <protection locked="0"/>
    </xf>
    <xf numFmtId="0" fontId="14" fillId="0" borderId="0" xfId="0" applyFont="1" applyFill="1" applyBorder="1" applyAlignment="1">
      <alignment horizontal="left" vertical="center" wrapText="1"/>
    </xf>
    <xf numFmtId="0" fontId="19" fillId="0" borderId="0" xfId="0" applyFont="1" applyFill="1" applyBorder="1" applyAlignment="1">
      <alignment horizontal="center" vertical="center"/>
    </xf>
    <xf numFmtId="0" fontId="18" fillId="0" borderId="33" xfId="0" applyNumberFormat="1" applyFont="1" applyFill="1" applyBorder="1" applyAlignment="1">
      <alignment/>
    </xf>
    <xf numFmtId="0" fontId="19" fillId="0" borderId="34" xfId="0" applyNumberFormat="1" applyFont="1" applyFill="1" applyBorder="1" applyAlignment="1">
      <alignment vertical="top"/>
    </xf>
    <xf numFmtId="0" fontId="18" fillId="0" borderId="0" xfId="0" applyFont="1" applyFill="1" applyAlignment="1">
      <alignment horizontal="center" vertical="center"/>
    </xf>
    <xf numFmtId="0" fontId="18" fillId="0" borderId="0" xfId="0" applyFont="1" applyFill="1" applyAlignment="1">
      <alignment horizontal="center"/>
    </xf>
    <xf numFmtId="0" fontId="18" fillId="2" borderId="0" xfId="0" applyFont="1" applyFill="1" applyAlignment="1">
      <alignment horizontal="center" vertical="center"/>
    </xf>
    <xf numFmtId="0" fontId="18" fillId="2" borderId="0" xfId="0" applyFont="1" applyFill="1" applyBorder="1" applyAlignment="1">
      <alignment horizontal="left"/>
    </xf>
    <xf numFmtId="0" fontId="37" fillId="2" borderId="0" xfId="0" applyFont="1" applyFill="1" applyAlignment="1">
      <alignment vertical="distributed" wrapText="1"/>
    </xf>
    <xf numFmtId="0" fontId="23" fillId="0" borderId="0" xfId="0" applyFont="1" applyFill="1" applyBorder="1" applyAlignment="1">
      <alignment horizontal="center"/>
    </xf>
    <xf numFmtId="0" fontId="18" fillId="0" borderId="0" xfId="0" applyFont="1" applyFill="1" applyBorder="1" applyAlignment="1">
      <alignment horizontal="left"/>
    </xf>
    <xf numFmtId="0" fontId="18" fillId="2" borderId="0" xfId="0" applyFont="1" applyFill="1" applyBorder="1" applyAlignment="1">
      <alignment horizontal="center" vertical="center"/>
    </xf>
    <xf numFmtId="0" fontId="38" fillId="2" borderId="0" xfId="0" applyFont="1" applyFill="1" applyBorder="1" applyAlignment="1" applyProtection="1">
      <alignment horizontal="center" vertical="center"/>
      <protection/>
    </xf>
    <xf numFmtId="0" fontId="18" fillId="0" borderId="0" xfId="0" applyFont="1" applyFill="1" applyAlignment="1">
      <alignment horizontal="left"/>
    </xf>
    <xf numFmtId="0" fontId="3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9" fillId="2" borderId="0" xfId="0" applyFont="1" applyFill="1" applyBorder="1" applyAlignment="1">
      <alignment horizontal="center"/>
    </xf>
    <xf numFmtId="0" fontId="14" fillId="2" borderId="0" xfId="0" applyFont="1" applyFill="1" applyAlignment="1" applyProtection="1">
      <alignment vertical="center"/>
      <protection/>
    </xf>
    <xf numFmtId="0" fontId="14" fillId="2" borderId="0" xfId="0" applyFont="1" applyFill="1" applyBorder="1" applyAlignment="1" applyProtection="1">
      <alignment/>
      <protection/>
    </xf>
    <xf numFmtId="2" fontId="14" fillId="2" borderId="0" xfId="0" applyNumberFormat="1" applyFont="1" applyFill="1" applyBorder="1" applyAlignment="1" applyProtection="1">
      <alignment horizontal="center" vertical="center"/>
      <protection/>
    </xf>
    <xf numFmtId="0" fontId="19" fillId="2" borderId="0" xfId="0" applyFont="1" applyFill="1" applyAlignment="1">
      <alignment/>
    </xf>
    <xf numFmtId="0" fontId="19" fillId="2" borderId="0" xfId="0" applyNumberFormat="1" applyFont="1" applyFill="1" applyAlignment="1">
      <alignment/>
    </xf>
    <xf numFmtId="0" fontId="18" fillId="2" borderId="0" xfId="0" applyFont="1" applyFill="1" applyAlignment="1">
      <alignment vertical="center"/>
    </xf>
    <xf numFmtId="0" fontId="19" fillId="0" borderId="0" xfId="0" applyFont="1" applyFill="1" applyAlignment="1">
      <alignment horizontal="center" vertical="center"/>
    </xf>
    <xf numFmtId="0" fontId="19" fillId="0" borderId="0" xfId="0" applyFont="1" applyFill="1" applyAlignment="1">
      <alignment vertical="center"/>
    </xf>
    <xf numFmtId="0" fontId="22" fillId="0" borderId="0" xfId="0" applyFont="1" applyFill="1" applyBorder="1" applyAlignment="1">
      <alignment vertical="center"/>
    </xf>
    <xf numFmtId="0" fontId="19" fillId="0" borderId="0" xfId="0" applyFont="1" applyFill="1" applyBorder="1" applyAlignment="1">
      <alignment/>
    </xf>
    <xf numFmtId="0" fontId="19" fillId="0" borderId="0" xfId="0" applyFont="1" applyFill="1" applyBorder="1" applyAlignment="1">
      <alignment horizontal="center" vertical="top"/>
    </xf>
    <xf numFmtId="0" fontId="37" fillId="0" borderId="0" xfId="0" applyFont="1" applyFill="1" applyBorder="1" applyAlignment="1">
      <alignment vertical="center"/>
    </xf>
    <xf numFmtId="0" fontId="18" fillId="0" borderId="0" xfId="0" applyFont="1" applyFill="1" applyBorder="1" applyAlignment="1">
      <alignment horizontal="left" vertical="center"/>
    </xf>
    <xf numFmtId="0" fontId="14" fillId="2" borderId="0" xfId="0" applyFont="1" applyFill="1" applyBorder="1" applyAlignment="1" applyProtection="1">
      <alignment horizontal="center"/>
      <protection/>
    </xf>
    <xf numFmtId="0" fontId="7" fillId="2" borderId="0" xfId="0" applyFont="1" applyFill="1" applyAlignment="1" applyProtection="1">
      <alignment horizontal="left" vertical="center"/>
      <protection/>
    </xf>
    <xf numFmtId="0" fontId="30" fillId="2" borderId="0" xfId="0" applyFont="1" applyFill="1" applyAlignment="1" applyProtection="1">
      <alignment vertical="distributed" wrapText="1"/>
      <protection/>
    </xf>
    <xf numFmtId="0" fontId="14" fillId="0" borderId="58" xfId="0" applyFont="1" applyFill="1" applyBorder="1" applyAlignment="1">
      <alignment horizontal="left" vertical="center"/>
    </xf>
    <xf numFmtId="0" fontId="14" fillId="0" borderId="40" xfId="0" applyFont="1" applyFill="1" applyBorder="1" applyAlignment="1">
      <alignment horizontal="left" vertical="center"/>
    </xf>
    <xf numFmtId="0" fontId="30" fillId="2" borderId="0" xfId="0" applyFont="1" applyFill="1" applyAlignment="1" applyProtection="1">
      <alignment horizontal="left" vertical="distributed" wrapText="1"/>
      <protection/>
    </xf>
    <xf numFmtId="0" fontId="30" fillId="2" borderId="0" xfId="0" applyFont="1" applyFill="1" applyAlignment="1">
      <alignment horizontal="left" vertical="distributed" wrapText="1"/>
    </xf>
    <xf numFmtId="0" fontId="14" fillId="0" borderId="58" xfId="0" applyFont="1" applyFill="1" applyBorder="1" applyAlignment="1">
      <alignment horizontal="left" vertical="center" shrinkToFit="1"/>
    </xf>
    <xf numFmtId="0" fontId="29" fillId="0" borderId="0" xfId="0" applyFont="1" applyFill="1" applyAlignment="1">
      <alignment horizontal="left" vertical="distributed" wrapText="1"/>
    </xf>
    <xf numFmtId="0" fontId="14" fillId="0" borderId="36" xfId="0" applyFont="1" applyFill="1" applyBorder="1" applyAlignment="1">
      <alignment horizontal="left" vertical="center" wrapText="1"/>
    </xf>
    <xf numFmtId="0" fontId="14" fillId="0" borderId="90" xfId="0" applyFont="1" applyFill="1" applyBorder="1" applyAlignment="1">
      <alignment horizontal="left" vertical="center" wrapText="1"/>
    </xf>
    <xf numFmtId="0" fontId="14" fillId="0" borderId="17" xfId="0" applyFont="1" applyFill="1" applyBorder="1" applyAlignment="1">
      <alignment horizontal="left" vertical="center" wrapText="1"/>
    </xf>
    <xf numFmtId="0" fontId="14" fillId="0" borderId="91" xfId="0" applyFont="1" applyFill="1" applyBorder="1" applyAlignment="1" applyProtection="1">
      <alignment horizontal="left" vertical="center"/>
      <protection locked="0"/>
    </xf>
    <xf numFmtId="0" fontId="14" fillId="0" borderId="92" xfId="0" applyFont="1" applyFill="1" applyBorder="1" applyAlignment="1" applyProtection="1">
      <alignment horizontal="left" vertical="center"/>
      <protection locked="0"/>
    </xf>
    <xf numFmtId="0" fontId="14" fillId="0" borderId="93" xfId="0" applyFont="1" applyFill="1" applyBorder="1" applyAlignment="1" applyProtection="1">
      <alignment horizontal="left" vertical="center"/>
      <protection locked="0"/>
    </xf>
    <xf numFmtId="0" fontId="7" fillId="0" borderId="69" xfId="0" applyFont="1" applyFill="1" applyBorder="1" applyAlignment="1" applyProtection="1">
      <alignment horizontal="center" vertical="center"/>
      <protection/>
    </xf>
    <xf numFmtId="0" fontId="7" fillId="0" borderId="73" xfId="0" applyFont="1" applyFill="1" applyBorder="1" applyAlignment="1" applyProtection="1">
      <alignment horizontal="center" vertical="center"/>
      <protection/>
    </xf>
    <xf numFmtId="0" fontId="7" fillId="0" borderId="81" xfId="0" applyFont="1" applyFill="1" applyBorder="1" applyAlignment="1" applyProtection="1">
      <alignment horizontal="center" vertical="center"/>
      <protection/>
    </xf>
    <xf numFmtId="0" fontId="30" fillId="0" borderId="0" xfId="0" applyFont="1" applyFill="1" applyAlignment="1">
      <alignment horizontal="left" vertical="distributed" wrapText="1"/>
    </xf>
    <xf numFmtId="0" fontId="7" fillId="3" borderId="94" xfId="0" applyFont="1" applyFill="1" applyBorder="1" applyAlignment="1" applyProtection="1">
      <alignment horizontal="center" vertical="center" wrapText="1"/>
      <protection/>
    </xf>
    <xf numFmtId="0" fontId="30" fillId="2" borderId="0" xfId="0" applyFont="1" applyFill="1" applyAlignment="1">
      <alignment horizontal="justify" vertical="distributed" wrapText="1"/>
    </xf>
    <xf numFmtId="0" fontId="7" fillId="2" borderId="0" xfId="0" applyFont="1" applyFill="1" applyAlignment="1">
      <alignment horizontal="justify" vertical="distributed" wrapText="1"/>
    </xf>
    <xf numFmtId="0" fontId="30" fillId="0" borderId="0" xfId="0" applyFont="1" applyFill="1" applyAlignment="1">
      <alignment horizontal="left"/>
    </xf>
    <xf numFmtId="0" fontId="14" fillId="0" borderId="0" xfId="0" applyFont="1" applyFill="1" applyAlignment="1">
      <alignment horizontal="left"/>
    </xf>
    <xf numFmtId="0" fontId="7" fillId="3" borderId="47" xfId="0" applyFont="1" applyFill="1" applyBorder="1" applyAlignment="1" applyProtection="1">
      <alignment horizontal="center" vertical="center" wrapText="1"/>
      <protection/>
    </xf>
    <xf numFmtId="0" fontId="14" fillId="0" borderId="81" xfId="0" applyFont="1" applyFill="1" applyBorder="1" applyAlignment="1" applyProtection="1">
      <alignment horizontal="center" vertical="center"/>
      <protection/>
    </xf>
    <xf numFmtId="0" fontId="14" fillId="0" borderId="19" xfId="0" applyFont="1" applyFill="1" applyBorder="1" applyAlignment="1">
      <alignment horizontal="left" vertical="center"/>
    </xf>
    <xf numFmtId="0" fontId="30" fillId="2" borderId="0" xfId="0" applyFont="1" applyFill="1" applyAlignment="1">
      <alignment horizontal="justify" vertical="top" wrapText="1"/>
    </xf>
    <xf numFmtId="0" fontId="14" fillId="2" borderId="0" xfId="0" applyFont="1" applyFill="1" applyAlignment="1">
      <alignment horizontal="justify" vertical="top" wrapText="1"/>
    </xf>
    <xf numFmtId="0" fontId="14" fillId="0" borderId="80" xfId="0" applyFont="1" applyFill="1" applyBorder="1" applyAlignment="1" applyProtection="1">
      <alignment horizontal="center" vertical="center"/>
      <protection/>
    </xf>
    <xf numFmtId="0" fontId="14" fillId="0" borderId="17" xfId="0" applyFont="1" applyFill="1" applyBorder="1" applyAlignment="1">
      <alignment horizontal="left" vertical="center"/>
    </xf>
    <xf numFmtId="0" fontId="14" fillId="0" borderId="69" xfId="0" applyFont="1" applyFill="1" applyBorder="1" applyAlignment="1" applyProtection="1">
      <alignment horizontal="center" vertical="center"/>
      <protection/>
    </xf>
    <xf numFmtId="0" fontId="14" fillId="0" borderId="73" xfId="0" applyFont="1" applyFill="1" applyBorder="1" applyAlignment="1" applyProtection="1">
      <alignment horizontal="center" vertical="center"/>
      <protection/>
    </xf>
    <xf numFmtId="0" fontId="14" fillId="2" borderId="0" xfId="0" applyFont="1" applyFill="1" applyBorder="1" applyAlignment="1" applyProtection="1">
      <alignment horizontal="center" vertical="top"/>
      <protection/>
    </xf>
    <xf numFmtId="0" fontId="18" fillId="0" borderId="0" xfId="0" applyFont="1" applyFill="1" applyBorder="1" applyAlignment="1" applyProtection="1">
      <alignment vertical="center"/>
      <protection/>
    </xf>
    <xf numFmtId="0" fontId="19" fillId="0" borderId="0" xfId="0" applyFont="1" applyFill="1" applyBorder="1" applyAlignment="1" applyProtection="1">
      <alignment vertical="center"/>
      <protection/>
    </xf>
    <xf numFmtId="0" fontId="19" fillId="0" borderId="0" xfId="0" applyFont="1" applyFill="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Border="1" applyAlignment="1" applyProtection="1">
      <alignment horizontal="center"/>
      <protection/>
    </xf>
    <xf numFmtId="0" fontId="18" fillId="0" borderId="0" xfId="0" applyFont="1" applyFill="1" applyBorder="1" applyAlignment="1" applyProtection="1">
      <alignment horizontal="left" vertical="center"/>
      <protection/>
    </xf>
    <xf numFmtId="0" fontId="37" fillId="0" borderId="0" xfId="0" applyFont="1" applyFill="1" applyBorder="1" applyAlignment="1" applyProtection="1">
      <alignment vertical="center"/>
      <protection/>
    </xf>
    <xf numFmtId="0" fontId="18" fillId="0" borderId="0" xfId="0" applyFont="1" applyFill="1" applyBorder="1" applyAlignment="1" applyProtection="1">
      <alignment/>
      <protection/>
    </xf>
    <xf numFmtId="0" fontId="22" fillId="0" borderId="0" xfId="0" applyFont="1" applyFill="1" applyBorder="1" applyAlignment="1" applyProtection="1">
      <alignment vertical="center"/>
      <protection/>
    </xf>
    <xf numFmtId="0" fontId="18" fillId="0" borderId="0" xfId="0" applyFont="1" applyFill="1" applyAlignment="1" applyProtection="1">
      <alignment horizontal="center"/>
      <protection/>
    </xf>
    <xf numFmtId="0" fontId="19" fillId="0" borderId="0" xfId="0" applyFont="1" applyFill="1" applyAlignment="1" applyProtection="1">
      <alignment vertical="center"/>
      <protection/>
    </xf>
    <xf numFmtId="0" fontId="19"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protection/>
    </xf>
    <xf numFmtId="0" fontId="14" fillId="0" borderId="0" xfId="0" applyFont="1" applyFill="1" applyAlignment="1" applyProtection="1">
      <alignment vertical="center"/>
      <protection/>
    </xf>
    <xf numFmtId="198" fontId="14" fillId="2" borderId="0" xfId="0" applyNumberFormat="1" applyFont="1" applyFill="1" applyAlignment="1" applyProtection="1">
      <alignment/>
      <protection/>
    </xf>
    <xf numFmtId="0" fontId="18" fillId="2" borderId="0" xfId="0" applyFont="1" applyFill="1" applyBorder="1" applyAlignment="1" applyProtection="1">
      <alignment horizontal="center"/>
      <protection/>
    </xf>
    <xf numFmtId="4" fontId="26" fillId="4" borderId="0" xfId="0" applyNumberFormat="1" applyFont="1" applyFill="1" applyBorder="1" applyAlignment="1" applyProtection="1">
      <alignment horizontal="center" vertical="center"/>
      <protection/>
    </xf>
    <xf numFmtId="0" fontId="14" fillId="2" borderId="0" xfId="0" applyFont="1" applyFill="1" applyAlignment="1" applyProtection="1">
      <alignment vertical="top"/>
      <protection/>
    </xf>
    <xf numFmtId="0" fontId="18" fillId="2" borderId="0" xfId="0" applyFont="1" applyFill="1" applyAlignment="1" applyProtection="1">
      <alignment/>
      <protection/>
    </xf>
    <xf numFmtId="49" fontId="14" fillId="2" borderId="0" xfId="0" applyNumberFormat="1" applyFont="1" applyFill="1" applyAlignment="1" applyProtection="1">
      <alignment/>
      <protection/>
    </xf>
    <xf numFmtId="0" fontId="24" fillId="0" borderId="0" xfId="0" applyFont="1" applyBorder="1" applyAlignment="1" applyProtection="1">
      <alignment horizontal="center" vertical="center"/>
      <protection locked="0"/>
    </xf>
    <xf numFmtId="0" fontId="24" fillId="0" borderId="63" xfId="0" applyFont="1" applyBorder="1" applyAlignment="1" applyProtection="1">
      <alignment horizontal="center" vertical="center"/>
      <protection locked="0"/>
    </xf>
    <xf numFmtId="0" fontId="16" fillId="0" borderId="0" xfId="0" applyFont="1" applyAlignment="1">
      <alignment horizontal="justify" vertical="distributed" wrapText="1"/>
    </xf>
    <xf numFmtId="0" fontId="14" fillId="2" borderId="91" xfId="0" applyFont="1" applyFill="1" applyBorder="1" applyAlignment="1" applyProtection="1">
      <alignment horizontal="left" vertical="center"/>
      <protection locked="0"/>
    </xf>
    <xf numFmtId="0" fontId="14" fillId="2" borderId="92" xfId="0" applyFont="1" applyFill="1" applyBorder="1" applyAlignment="1" applyProtection="1">
      <alignment horizontal="left" vertical="center"/>
      <protection locked="0"/>
    </xf>
    <xf numFmtId="0" fontId="14" fillId="2" borderId="93" xfId="0" applyFont="1" applyFill="1" applyBorder="1" applyAlignment="1" applyProtection="1">
      <alignment horizontal="left" vertical="center"/>
      <protection locked="0"/>
    </xf>
    <xf numFmtId="0" fontId="14" fillId="0" borderId="43" xfId="0" applyFont="1" applyBorder="1" applyAlignment="1">
      <alignment horizontal="left" vertical="center"/>
    </xf>
    <xf numFmtId="0" fontId="14" fillId="0" borderId="44" xfId="0" applyFont="1" applyBorder="1" applyAlignment="1">
      <alignment horizontal="left" vertical="center"/>
    </xf>
    <xf numFmtId="0" fontId="14" fillId="0" borderId="95" xfId="0" applyFont="1" applyBorder="1" applyAlignment="1">
      <alignment horizontal="left" vertical="center"/>
    </xf>
    <xf numFmtId="0" fontId="14" fillId="0" borderId="36" xfId="0" applyFont="1" applyFill="1" applyBorder="1" applyAlignment="1">
      <alignment horizontal="left" vertical="center"/>
    </xf>
    <xf numFmtId="0" fontId="14" fillId="0" borderId="90" xfId="0" applyFont="1" applyFill="1" applyBorder="1" applyAlignment="1">
      <alignment horizontal="left" vertical="center"/>
    </xf>
    <xf numFmtId="0" fontId="14" fillId="0" borderId="40" xfId="0" applyFont="1" applyFill="1" applyBorder="1" applyAlignment="1">
      <alignment horizontal="left" vertical="center" shrinkToFit="1"/>
    </xf>
    <xf numFmtId="0" fontId="30" fillId="0" borderId="0" xfId="0" applyFont="1" applyFill="1" applyBorder="1" applyAlignment="1" applyProtection="1">
      <alignment horizontal="left" vertical="distributed" wrapText="1"/>
      <protection/>
    </xf>
    <xf numFmtId="0" fontId="14" fillId="0" borderId="36" xfId="0" applyFont="1" applyFill="1" applyBorder="1" applyAlignment="1" applyProtection="1">
      <alignment horizontal="justify" vertical="center"/>
      <protection/>
    </xf>
    <xf numFmtId="0" fontId="14" fillId="0" borderId="90" xfId="0" applyFont="1" applyFill="1" applyBorder="1" applyAlignment="1" applyProtection="1">
      <alignment horizontal="justify" vertical="center"/>
      <protection/>
    </xf>
    <xf numFmtId="0" fontId="14" fillId="0" borderId="17" xfId="0" applyFont="1" applyFill="1" applyBorder="1" applyAlignment="1" applyProtection="1">
      <alignment horizontal="justify" vertical="center"/>
      <protection/>
    </xf>
    <xf numFmtId="0" fontId="17" fillId="0" borderId="90" xfId="0" applyFont="1" applyBorder="1" applyAlignment="1">
      <alignment horizontal="left" vertical="center" wrapText="1"/>
    </xf>
    <xf numFmtId="0" fontId="17" fillId="0" borderId="17" xfId="0" applyFont="1" applyBorder="1" applyAlignment="1">
      <alignment horizontal="left" vertical="center" wrapText="1"/>
    </xf>
    <xf numFmtId="0" fontId="14" fillId="0" borderId="58" xfId="0" applyFont="1" applyFill="1" applyBorder="1" applyAlignment="1" applyProtection="1">
      <alignment horizontal="left" vertical="center"/>
      <protection/>
    </xf>
    <xf numFmtId="0" fontId="14" fillId="0" borderId="40" xfId="0" applyFont="1" applyFill="1" applyBorder="1" applyAlignment="1" applyProtection="1">
      <alignment horizontal="left" vertical="center"/>
      <protection/>
    </xf>
    <xf numFmtId="0" fontId="14" fillId="0" borderId="53" xfId="0" applyFont="1" applyFill="1" applyBorder="1" applyAlignment="1">
      <alignment horizontal="left" vertical="center" shrinkToFit="1"/>
    </xf>
    <xf numFmtId="0" fontId="14" fillId="0" borderId="42" xfId="0" applyFont="1" applyFill="1" applyBorder="1" applyAlignment="1">
      <alignment horizontal="left" vertical="center" shrinkToFit="1"/>
    </xf>
    <xf numFmtId="49" fontId="14" fillId="0" borderId="58" xfId="0" applyNumberFormat="1" applyFont="1" applyBorder="1" applyAlignment="1">
      <alignment horizontal="left" vertical="center"/>
    </xf>
    <xf numFmtId="49" fontId="14" fillId="0" borderId="57" xfId="0" applyNumberFormat="1" applyFont="1" applyBorder="1" applyAlignment="1">
      <alignment horizontal="left" vertical="center"/>
    </xf>
    <xf numFmtId="49" fontId="14" fillId="0" borderId="40" xfId="0" applyNumberFormat="1" applyFont="1" applyBorder="1" applyAlignment="1">
      <alignment horizontal="left" vertical="center"/>
    </xf>
    <xf numFmtId="49" fontId="14" fillId="0" borderId="53" xfId="0" applyNumberFormat="1" applyFont="1" applyFill="1" applyBorder="1" applyAlignment="1">
      <alignment horizontal="left" vertical="center"/>
    </xf>
    <xf numFmtId="49" fontId="14" fillId="0" borderId="59" xfId="0" applyNumberFormat="1" applyFont="1" applyFill="1" applyBorder="1" applyAlignment="1">
      <alignment horizontal="left" vertical="center"/>
    </xf>
    <xf numFmtId="49" fontId="14" fillId="0" borderId="42" xfId="0" applyNumberFormat="1" applyFont="1" applyFill="1" applyBorder="1" applyAlignment="1">
      <alignment horizontal="left" vertical="center"/>
    </xf>
    <xf numFmtId="0" fontId="22" fillId="3" borderId="96" xfId="0" applyFont="1" applyFill="1" applyBorder="1" applyAlignment="1">
      <alignment horizontal="left" vertical="center" wrapText="1"/>
    </xf>
    <xf numFmtId="0" fontId="22" fillId="3" borderId="66" xfId="0" applyFont="1" applyFill="1" applyBorder="1" applyAlignment="1">
      <alignment horizontal="left" vertical="center" wrapText="1"/>
    </xf>
    <xf numFmtId="0" fontId="22" fillId="3" borderId="22" xfId="0" applyFont="1" applyFill="1" applyBorder="1" applyAlignment="1">
      <alignment horizontal="left" vertical="center" wrapText="1"/>
    </xf>
    <xf numFmtId="198" fontId="14" fillId="0" borderId="58" xfId="0" applyNumberFormat="1" applyFont="1" applyBorder="1" applyAlignment="1" applyProtection="1">
      <alignment horizontal="center" vertical="center"/>
      <protection locked="0"/>
    </xf>
    <xf numFmtId="198" fontId="17" fillId="0" borderId="41" xfId="0" applyNumberFormat="1" applyFont="1" applyBorder="1" applyAlignment="1" applyProtection="1">
      <alignment/>
      <protection locked="0"/>
    </xf>
    <xf numFmtId="49" fontId="22" fillId="3" borderId="21" xfId="0" applyNumberFormat="1" applyFont="1" applyFill="1" applyBorder="1" applyAlignment="1">
      <alignment horizontal="center" vertical="center"/>
    </xf>
    <xf numFmtId="49" fontId="22" fillId="3" borderId="27" xfId="0" applyNumberFormat="1" applyFont="1" applyFill="1" applyBorder="1" applyAlignment="1">
      <alignment horizontal="center" vertical="center"/>
    </xf>
    <xf numFmtId="0" fontId="14" fillId="0" borderId="53" xfId="0" applyFont="1" applyFill="1" applyBorder="1" applyAlignment="1">
      <alignment horizontal="left" vertical="center"/>
    </xf>
    <xf numFmtId="0" fontId="14" fillId="0" borderId="42" xfId="0" applyFont="1" applyFill="1" applyBorder="1" applyAlignment="1">
      <alignment horizontal="left" vertical="center"/>
    </xf>
    <xf numFmtId="199" fontId="14" fillId="0" borderId="18" xfId="0" applyNumberFormat="1" applyFont="1" applyBorder="1" applyAlignment="1" applyProtection="1">
      <alignment horizontal="center" vertical="center"/>
      <protection locked="0"/>
    </xf>
    <xf numFmtId="199" fontId="14" fillId="0" borderId="28" xfId="0" applyNumberFormat="1" applyFont="1" applyBorder="1" applyAlignment="1" applyProtection="1">
      <alignment horizontal="center" vertical="center"/>
      <protection locked="0"/>
    </xf>
    <xf numFmtId="199" fontId="14" fillId="0" borderId="29" xfId="0" applyNumberFormat="1" applyFont="1" applyBorder="1" applyAlignment="1" applyProtection="1">
      <alignment horizontal="center" vertical="center"/>
      <protection locked="0"/>
    </xf>
    <xf numFmtId="199" fontId="14" fillId="0" borderId="30" xfId="0" applyNumberFormat="1" applyFont="1" applyBorder="1" applyAlignment="1" applyProtection="1">
      <alignment horizontal="center" vertical="center"/>
      <protection locked="0"/>
    </xf>
    <xf numFmtId="0" fontId="14" fillId="2" borderId="97" xfId="0" applyFont="1" applyFill="1" applyBorder="1" applyAlignment="1" applyProtection="1">
      <alignment horizontal="left" vertical="top" wrapText="1"/>
      <protection locked="0"/>
    </xf>
    <xf numFmtId="0" fontId="14" fillId="2" borderId="54" xfId="0" applyFont="1" applyFill="1" applyBorder="1" applyAlignment="1" applyProtection="1">
      <alignment horizontal="left" vertical="top" wrapText="1"/>
      <protection locked="0"/>
    </xf>
    <xf numFmtId="0" fontId="14" fillId="2" borderId="48" xfId="0" applyFont="1" applyFill="1" applyBorder="1" applyAlignment="1" applyProtection="1">
      <alignment horizontal="left" vertical="top" wrapText="1"/>
      <protection locked="0"/>
    </xf>
    <xf numFmtId="0" fontId="14" fillId="2" borderId="65"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vertical="top" wrapText="1"/>
      <protection locked="0"/>
    </xf>
    <xf numFmtId="0" fontId="14" fillId="2" borderId="62" xfId="0" applyFont="1" applyFill="1" applyBorder="1" applyAlignment="1" applyProtection="1">
      <alignment horizontal="left" vertical="top" wrapText="1"/>
      <protection locked="0"/>
    </xf>
    <xf numFmtId="0" fontId="14" fillId="2" borderId="98" xfId="0" applyFont="1" applyFill="1" applyBorder="1" applyAlignment="1" applyProtection="1">
      <alignment horizontal="left" vertical="top" wrapText="1"/>
      <protection locked="0"/>
    </xf>
    <xf numFmtId="0" fontId="14" fillId="2" borderId="63" xfId="0" applyFont="1" applyFill="1" applyBorder="1" applyAlignment="1" applyProtection="1">
      <alignment horizontal="left" vertical="top" wrapText="1"/>
      <protection locked="0"/>
    </xf>
    <xf numFmtId="0" fontId="14" fillId="2" borderId="64" xfId="0" applyFont="1" applyFill="1" applyBorder="1" applyAlignment="1" applyProtection="1">
      <alignment horizontal="left" vertical="top" wrapText="1"/>
      <protection locked="0"/>
    </xf>
    <xf numFmtId="0" fontId="14" fillId="0" borderId="53" xfId="0" applyFont="1" applyBorder="1" applyAlignment="1" applyProtection="1">
      <alignment horizontal="center" vertical="center"/>
      <protection locked="0"/>
    </xf>
    <xf numFmtId="0" fontId="14" fillId="0" borderId="99" xfId="0" applyFont="1" applyBorder="1" applyAlignment="1" applyProtection="1">
      <alignment horizontal="center" vertical="center"/>
      <protection locked="0"/>
    </xf>
    <xf numFmtId="0" fontId="14" fillId="0" borderId="45" xfId="0" applyFont="1" applyBorder="1" applyAlignment="1">
      <alignment horizontal="left" vertical="center"/>
    </xf>
    <xf numFmtId="0" fontId="14" fillId="0" borderId="46" xfId="0" applyFont="1" applyBorder="1" applyAlignment="1">
      <alignment horizontal="left" vertical="center"/>
    </xf>
    <xf numFmtId="0" fontId="14" fillId="0" borderId="100" xfId="0" applyFont="1" applyBorder="1" applyAlignment="1">
      <alignment horizontal="left" vertical="center"/>
    </xf>
    <xf numFmtId="0" fontId="14" fillId="0" borderId="29" xfId="0" applyFont="1" applyFill="1" applyBorder="1" applyAlignment="1" applyProtection="1">
      <alignment horizontal="center" vertical="center"/>
      <protection locked="0"/>
    </xf>
    <xf numFmtId="0" fontId="22" fillId="5" borderId="96" xfId="0" applyFont="1" applyFill="1" applyBorder="1" applyAlignment="1">
      <alignment horizontal="left" vertical="center" wrapText="1"/>
    </xf>
    <xf numFmtId="0" fontId="22" fillId="5" borderId="66" xfId="0" applyFont="1" applyFill="1" applyBorder="1" applyAlignment="1">
      <alignment horizontal="left" vertical="center" wrapText="1"/>
    </xf>
    <xf numFmtId="0" fontId="22" fillId="5" borderId="22" xfId="0" applyFont="1" applyFill="1" applyBorder="1" applyAlignment="1">
      <alignment horizontal="left" vertical="center" wrapText="1"/>
    </xf>
    <xf numFmtId="0" fontId="14" fillId="0" borderId="51" xfId="0" applyFont="1" applyBorder="1" applyAlignment="1">
      <alignment horizontal="left" vertical="center"/>
    </xf>
    <xf numFmtId="0" fontId="14" fillId="0" borderId="52" xfId="0" applyFont="1" applyBorder="1" applyAlignment="1">
      <alignment horizontal="left" vertical="center"/>
    </xf>
    <xf numFmtId="0" fontId="14" fillId="0" borderId="101" xfId="0" applyFont="1" applyBorder="1" applyAlignment="1">
      <alignment horizontal="left" vertical="center"/>
    </xf>
    <xf numFmtId="0" fontId="14" fillId="0" borderId="58"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102" xfId="0" applyFont="1" applyBorder="1" applyAlignment="1" applyProtection="1">
      <alignment horizontal="center" vertical="center"/>
      <protection locked="0"/>
    </xf>
    <xf numFmtId="0" fontId="14" fillId="0" borderId="103" xfId="0" applyFont="1" applyBorder="1" applyAlignment="1" applyProtection="1">
      <alignment horizontal="center" vertical="center"/>
      <protection locked="0"/>
    </xf>
    <xf numFmtId="0" fontId="14" fillId="0" borderId="60" xfId="0" applyFont="1" applyBorder="1" applyAlignment="1" applyProtection="1">
      <alignment horizontal="center" vertical="center"/>
      <protection locked="0"/>
    </xf>
    <xf numFmtId="0" fontId="14" fillId="0" borderId="82" xfId="0" applyFont="1" applyBorder="1" applyAlignment="1" applyProtection="1">
      <alignment horizontal="center" vertical="center"/>
      <protection locked="0"/>
    </xf>
    <xf numFmtId="0" fontId="17" fillId="0" borderId="1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1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4" fillId="0" borderId="18" xfId="0" applyFont="1" applyFill="1" applyBorder="1" applyAlignment="1" applyProtection="1">
      <alignment horizontal="center" vertical="center"/>
      <protection locked="0"/>
    </xf>
    <xf numFmtId="0" fontId="14" fillId="0" borderId="28" xfId="0" applyFont="1" applyFill="1" applyBorder="1" applyAlignment="1" applyProtection="1">
      <alignment horizontal="center" vertical="center"/>
      <protection locked="0"/>
    </xf>
    <xf numFmtId="0" fontId="7" fillId="3" borderId="47"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14" fillId="0" borderId="53"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protection locked="0"/>
    </xf>
    <xf numFmtId="198" fontId="14" fillId="0" borderId="17" xfId="0" applyNumberFormat="1" applyFont="1" applyFill="1" applyBorder="1" applyAlignment="1" applyProtection="1">
      <alignment horizontal="center" vertical="center"/>
      <protection locked="0"/>
    </xf>
    <xf numFmtId="198" fontId="14" fillId="0" borderId="5" xfId="0" applyNumberFormat="1" applyFont="1" applyFill="1" applyBorder="1" applyAlignment="1" applyProtection="1">
      <alignment horizontal="center" vertical="center"/>
      <protection locked="0"/>
    </xf>
    <xf numFmtId="0" fontId="14" fillId="0" borderId="30" xfId="0" applyFont="1" applyFill="1" applyBorder="1" applyAlignment="1" applyProtection="1">
      <alignment horizontal="center" vertical="center"/>
      <protection locked="0"/>
    </xf>
    <xf numFmtId="0" fontId="14" fillId="0" borderId="60" xfId="0" applyFont="1" applyBorder="1" applyAlignment="1" applyProtection="1">
      <alignment horizontal="center" vertical="center"/>
      <protection/>
    </xf>
    <xf numFmtId="0" fontId="14" fillId="0" borderId="82" xfId="0" applyFont="1" applyBorder="1" applyAlignment="1" applyProtection="1">
      <alignment horizontal="center" vertical="center"/>
      <protection/>
    </xf>
    <xf numFmtId="0" fontId="19" fillId="0" borderId="58" xfId="0" applyFont="1" applyFill="1" applyBorder="1" applyAlignment="1" applyProtection="1">
      <alignment horizontal="center" vertical="center"/>
      <protection/>
    </xf>
    <xf numFmtId="0" fontId="19" fillId="0" borderId="41" xfId="0" applyFont="1" applyFill="1" applyBorder="1" applyAlignment="1" applyProtection="1">
      <alignment horizontal="center" vertical="center"/>
      <protection/>
    </xf>
    <xf numFmtId="0" fontId="14" fillId="0" borderId="57" xfId="0" applyFont="1" applyFill="1" applyBorder="1" applyAlignment="1">
      <alignment horizontal="left" vertical="center"/>
    </xf>
    <xf numFmtId="0" fontId="7" fillId="3" borderId="104" xfId="0" applyFont="1" applyFill="1" applyBorder="1" applyAlignment="1">
      <alignment horizontal="left" vertical="center" wrapText="1"/>
    </xf>
    <xf numFmtId="0" fontId="7" fillId="3" borderId="105" xfId="0" applyFont="1" applyFill="1" applyBorder="1" applyAlignment="1">
      <alignment horizontal="left" vertical="center" wrapText="1"/>
    </xf>
    <xf numFmtId="0" fontId="7" fillId="3" borderId="106" xfId="0" applyFont="1" applyFill="1" applyBorder="1" applyAlignment="1">
      <alignment horizontal="left" vertical="center" wrapText="1"/>
    </xf>
    <xf numFmtId="0" fontId="14" fillId="0" borderId="18" xfId="0" applyFont="1" applyFill="1" applyBorder="1" applyAlignment="1" applyProtection="1">
      <alignment horizontal="left" vertical="center"/>
      <protection locked="0"/>
    </xf>
    <xf numFmtId="0" fontId="14" fillId="0" borderId="29" xfId="0" applyFont="1" applyFill="1" applyBorder="1" applyAlignment="1" applyProtection="1">
      <alignment horizontal="left" vertical="center"/>
      <protection locked="0"/>
    </xf>
    <xf numFmtId="0" fontId="7" fillId="3" borderId="47" xfId="0" applyFont="1" applyFill="1" applyBorder="1" applyAlignment="1">
      <alignment horizontal="left" vertical="center" wrapText="1"/>
    </xf>
    <xf numFmtId="0" fontId="7" fillId="3" borderId="66" xfId="0" applyFont="1" applyFill="1" applyBorder="1" applyAlignment="1">
      <alignment horizontal="left" vertical="center" wrapText="1"/>
    </xf>
    <xf numFmtId="0" fontId="7" fillId="3" borderId="94" xfId="0" applyFont="1" applyFill="1" applyBorder="1" applyAlignment="1">
      <alignment horizontal="left" vertical="center" wrapText="1"/>
    </xf>
    <xf numFmtId="0" fontId="14" fillId="0" borderId="0" xfId="0" applyFont="1" applyFill="1" applyAlignment="1">
      <alignment horizontal="center" vertical="center"/>
    </xf>
    <xf numFmtId="0" fontId="14" fillId="0" borderId="58" xfId="0" applyFont="1" applyFill="1" applyBorder="1" applyAlignment="1">
      <alignment horizontal="center" vertical="center"/>
    </xf>
    <xf numFmtId="0" fontId="14" fillId="0" borderId="40" xfId="0" applyFont="1" applyFill="1" applyBorder="1" applyAlignment="1">
      <alignment horizontal="center" vertical="center"/>
    </xf>
    <xf numFmtId="198" fontId="14" fillId="0" borderId="18" xfId="0" applyNumberFormat="1" applyFont="1" applyFill="1" applyBorder="1" applyAlignment="1" applyProtection="1">
      <alignment horizontal="center" vertical="center"/>
      <protection locked="0"/>
    </xf>
    <xf numFmtId="198" fontId="14" fillId="0" borderId="28" xfId="0" applyNumberFormat="1" applyFont="1" applyFill="1" applyBorder="1" applyAlignment="1" applyProtection="1">
      <alignment horizontal="center" vertical="center"/>
      <protection locked="0"/>
    </xf>
    <xf numFmtId="0" fontId="7" fillId="3" borderId="66" xfId="0" applyFont="1" applyFill="1" applyBorder="1" applyAlignment="1" applyProtection="1">
      <alignment horizontal="center" vertical="center" wrapText="1"/>
      <protection/>
    </xf>
    <xf numFmtId="0" fontId="7" fillId="3" borderId="22" xfId="0" applyFont="1" applyFill="1" applyBorder="1" applyAlignment="1" applyProtection="1">
      <alignment horizontal="center" vertical="center" wrapText="1"/>
      <protection/>
    </xf>
    <xf numFmtId="0" fontId="14" fillId="0" borderId="41" xfId="0" applyFont="1" applyFill="1" applyBorder="1" applyAlignment="1">
      <alignment horizontal="center" vertical="center"/>
    </xf>
    <xf numFmtId="0" fontId="14" fillId="3" borderId="58" xfId="0" applyFont="1" applyFill="1" applyBorder="1" applyAlignment="1" applyProtection="1">
      <alignment horizontal="center" vertical="center"/>
      <protection/>
    </xf>
    <xf numFmtId="0" fontId="14" fillId="3" borderId="41" xfId="0" applyFont="1" applyFill="1" applyBorder="1" applyAlignment="1" applyProtection="1">
      <alignment horizontal="center" vertical="center"/>
      <protection/>
    </xf>
    <xf numFmtId="0" fontId="28" fillId="3" borderId="47" xfId="0" applyFont="1" applyFill="1" applyBorder="1" applyAlignment="1">
      <alignment horizontal="center" vertical="center"/>
    </xf>
    <xf numFmtId="0" fontId="28" fillId="3" borderId="66" xfId="0" applyFont="1" applyFill="1" applyBorder="1" applyAlignment="1">
      <alignment horizontal="center" vertical="center"/>
    </xf>
    <xf numFmtId="0" fontId="28" fillId="3" borderId="22" xfId="0" applyFont="1" applyFill="1" applyBorder="1" applyAlignment="1">
      <alignment horizontal="center" vertical="center"/>
    </xf>
    <xf numFmtId="0" fontId="17" fillId="0" borderId="0" xfId="0" applyFont="1" applyBorder="1" applyAlignment="1" applyProtection="1">
      <alignment horizontal="center"/>
      <protection/>
    </xf>
    <xf numFmtId="0" fontId="14" fillId="0" borderId="58" xfId="0" applyFont="1" applyFill="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0" borderId="54" xfId="0" applyFont="1" applyFill="1" applyBorder="1" applyAlignment="1" applyProtection="1">
      <alignment horizontal="left" vertical="center"/>
      <protection/>
    </xf>
    <xf numFmtId="0" fontId="14" fillId="0" borderId="99" xfId="0" applyFont="1" applyFill="1" applyBorder="1" applyAlignment="1" applyProtection="1">
      <alignment horizontal="center" vertical="center"/>
      <protection locked="0"/>
    </xf>
    <xf numFmtId="0" fontId="14" fillId="0" borderId="54" xfId="0" applyFont="1" applyFill="1" applyBorder="1" applyAlignment="1" applyProtection="1">
      <alignment horizontal="center" vertical="center"/>
      <protection/>
    </xf>
    <xf numFmtId="2" fontId="40" fillId="2" borderId="54" xfId="0" applyNumberFormat="1" applyFont="1" applyFill="1" applyBorder="1" applyAlignment="1" applyProtection="1">
      <alignment horizontal="center" vertical="center"/>
      <protection/>
    </xf>
    <xf numFmtId="2" fontId="40" fillId="2" borderId="0" xfId="0" applyNumberFormat="1" applyFont="1" applyFill="1" applyBorder="1" applyAlignment="1" applyProtection="1">
      <alignment horizontal="center" vertical="center"/>
      <protection/>
    </xf>
    <xf numFmtId="0" fontId="40" fillId="0" borderId="63" xfId="0" applyFont="1" applyBorder="1" applyAlignment="1" applyProtection="1">
      <alignment/>
      <protection/>
    </xf>
    <xf numFmtId="200" fontId="14" fillId="0" borderId="48" xfId="0" applyNumberFormat="1" applyFont="1" applyBorder="1" applyAlignment="1" applyProtection="1">
      <alignment horizontal="left" vertical="center"/>
      <protection/>
    </xf>
    <xf numFmtId="200" fontId="14" fillId="0" borderId="62" xfId="0" applyNumberFormat="1" applyFont="1" applyBorder="1" applyAlignment="1" applyProtection="1">
      <alignment horizontal="left" vertical="center"/>
      <protection/>
    </xf>
    <xf numFmtId="200" fontId="14" fillId="0" borderId="64" xfId="0" applyNumberFormat="1" applyFont="1" applyBorder="1" applyAlignment="1" applyProtection="1">
      <alignment horizontal="left" vertical="center"/>
      <protection/>
    </xf>
    <xf numFmtId="0" fontId="7" fillId="3" borderId="97" xfId="0" applyFont="1" applyFill="1" applyBorder="1" applyAlignment="1">
      <alignment horizontal="center" vertical="center" wrapText="1"/>
    </xf>
    <xf numFmtId="0" fontId="7" fillId="3" borderId="65" xfId="0" applyFont="1" applyFill="1" applyBorder="1" applyAlignment="1">
      <alignment horizontal="center" vertical="center" wrapText="1"/>
    </xf>
    <xf numFmtId="0" fontId="7" fillId="3" borderId="98" xfId="0" applyFont="1" applyFill="1" applyBorder="1" applyAlignment="1">
      <alignment horizontal="center" vertical="center" wrapText="1"/>
    </xf>
    <xf numFmtId="0" fontId="7" fillId="0" borderId="107" xfId="0" applyFont="1" applyBorder="1" applyAlignment="1">
      <alignment horizontal="center" vertical="center"/>
    </xf>
    <xf numFmtId="0" fontId="7" fillId="0" borderId="108" xfId="0" applyFont="1" applyBorder="1" applyAlignment="1">
      <alignment horizontal="center" vertical="center"/>
    </xf>
    <xf numFmtId="0" fontId="14" fillId="0" borderId="83" xfId="0" applyFont="1" applyBorder="1" applyAlignment="1">
      <alignment horizontal="center"/>
    </xf>
    <xf numFmtId="2" fontId="40" fillId="2" borderId="54" xfId="0" applyNumberFormat="1" applyFont="1" applyFill="1" applyBorder="1" applyAlignment="1">
      <alignment horizontal="center" vertical="center"/>
    </xf>
    <xf numFmtId="2" fontId="40" fillId="2" borderId="0" xfId="0" applyNumberFormat="1" applyFont="1" applyFill="1" applyBorder="1" applyAlignment="1">
      <alignment horizontal="center" vertical="center"/>
    </xf>
    <xf numFmtId="0" fontId="40" fillId="0" borderId="63" xfId="0" applyFont="1" applyBorder="1" applyAlignment="1">
      <alignment/>
    </xf>
    <xf numFmtId="0" fontId="22" fillId="3" borderId="20" xfId="0" applyFont="1" applyFill="1" applyBorder="1" applyAlignment="1">
      <alignment horizontal="center" vertical="center"/>
    </xf>
    <xf numFmtId="0" fontId="22" fillId="3" borderId="68" xfId="0" applyFont="1" applyFill="1" applyBorder="1" applyAlignment="1">
      <alignment horizontal="center" vertical="center"/>
    </xf>
    <xf numFmtId="0" fontId="22" fillId="3" borderId="94" xfId="0" applyFont="1" applyFill="1" applyBorder="1" applyAlignment="1">
      <alignment horizontal="center" vertical="center" wrapText="1"/>
    </xf>
    <xf numFmtId="0" fontId="19" fillId="3" borderId="40" xfId="0" applyFont="1" applyFill="1" applyBorder="1" applyAlignment="1">
      <alignment vertical="center"/>
    </xf>
    <xf numFmtId="0" fontId="19" fillId="3" borderId="47" xfId="0" applyFont="1" applyFill="1" applyBorder="1" applyAlignment="1">
      <alignment horizontal="center" vertical="center"/>
    </xf>
    <xf numFmtId="0" fontId="19" fillId="3" borderId="66" xfId="0" applyFont="1" applyFill="1" applyBorder="1" applyAlignment="1">
      <alignment horizontal="center" vertical="center"/>
    </xf>
    <xf numFmtId="198" fontId="14" fillId="0" borderId="41" xfId="0" applyNumberFormat="1" applyFont="1" applyBorder="1" applyAlignment="1" applyProtection="1">
      <alignment horizontal="center" vertical="center"/>
      <protection locked="0"/>
    </xf>
    <xf numFmtId="0" fontId="7" fillId="3" borderId="104" xfId="0" applyFont="1" applyFill="1" applyBorder="1" applyAlignment="1">
      <alignment horizontal="center" vertical="center" wrapText="1"/>
    </xf>
    <xf numFmtId="0" fontId="0" fillId="0" borderId="105" xfId="0" applyBorder="1" applyAlignment="1">
      <alignment horizontal="center"/>
    </xf>
    <xf numFmtId="0" fontId="0" fillId="0" borderId="106" xfId="0" applyBorder="1" applyAlignment="1">
      <alignment horizontal="center"/>
    </xf>
    <xf numFmtId="0" fontId="14" fillId="0" borderId="58" xfId="0" applyFont="1" applyFill="1" applyBorder="1" applyAlignment="1" applyProtection="1">
      <alignment horizontal="left" vertical="center" wrapText="1"/>
      <protection/>
    </xf>
    <xf numFmtId="0" fontId="14" fillId="0" borderId="40" xfId="0" applyFont="1" applyFill="1" applyBorder="1" applyAlignment="1" applyProtection="1">
      <alignment horizontal="left" vertical="center" wrapText="1"/>
      <protection/>
    </xf>
    <xf numFmtId="0" fontId="17" fillId="0" borderId="58" xfId="0" applyFont="1" applyBorder="1" applyAlignment="1">
      <alignment horizontal="left" vertical="center"/>
    </xf>
    <xf numFmtId="0" fontId="17" fillId="0" borderId="40" xfId="0" applyFont="1" applyBorder="1" applyAlignment="1">
      <alignment horizontal="left" vertical="center"/>
    </xf>
    <xf numFmtId="0" fontId="17" fillId="0" borderId="90" xfId="0" applyFont="1" applyFill="1" applyBorder="1" applyAlignment="1">
      <alignment horizontal="left" vertical="center"/>
    </xf>
    <xf numFmtId="0" fontId="17" fillId="0" borderId="17" xfId="0" applyFont="1" applyFill="1" applyBorder="1" applyAlignment="1">
      <alignment horizontal="left" vertical="center"/>
    </xf>
    <xf numFmtId="0" fontId="14" fillId="0" borderId="54" xfId="0" applyFont="1" applyFill="1" applyBorder="1" applyAlignment="1" applyProtection="1">
      <alignment horizontal="center"/>
      <protection/>
    </xf>
    <xf numFmtId="0" fontId="14" fillId="0" borderId="63" xfId="0" applyFont="1" applyFill="1" applyBorder="1" applyAlignment="1" applyProtection="1">
      <alignment horizontal="center" vertical="top"/>
      <protection/>
    </xf>
    <xf numFmtId="0" fontId="14" fillId="0" borderId="0" xfId="0" applyFont="1" applyFill="1" applyBorder="1" applyAlignment="1" applyProtection="1">
      <alignment horizontal="center" vertical="center"/>
      <protection/>
    </xf>
    <xf numFmtId="0" fontId="7" fillId="0" borderId="74" xfId="0" applyFont="1" applyFill="1" applyBorder="1" applyAlignment="1" applyProtection="1">
      <alignment horizontal="center" vertical="center"/>
      <protection/>
    </xf>
    <xf numFmtId="0" fontId="30" fillId="2" borderId="0" xfId="0" applyFont="1" applyFill="1" applyBorder="1" applyAlignment="1">
      <alignment horizontal="left" vertical="distributed" wrapText="1"/>
    </xf>
    <xf numFmtId="0" fontId="14" fillId="0" borderId="63" xfId="0" applyFont="1" applyFill="1" applyBorder="1" applyAlignment="1" applyProtection="1">
      <alignment horizontal="center" vertical="center"/>
      <protection/>
    </xf>
    <xf numFmtId="0" fontId="14" fillId="0" borderId="36" xfId="0" applyFont="1" applyFill="1" applyBorder="1" applyAlignment="1">
      <alignment horizontal="center" vertical="center"/>
    </xf>
    <xf numFmtId="0" fontId="14" fillId="0" borderId="90" xfId="0" applyFont="1" applyFill="1" applyBorder="1" applyAlignment="1">
      <alignment horizontal="center" vertical="center"/>
    </xf>
    <xf numFmtId="0" fontId="14" fillId="0" borderId="17" xfId="0" applyFont="1" applyFill="1" applyBorder="1" applyAlignment="1">
      <alignment horizontal="center" vertical="center"/>
    </xf>
    <xf numFmtId="0" fontId="7" fillId="0" borderId="107" xfId="0" applyFont="1" applyFill="1" applyBorder="1" applyAlignment="1" applyProtection="1">
      <alignment horizontal="left" vertical="center"/>
      <protection/>
    </xf>
    <xf numFmtId="0" fontId="7" fillId="0" borderId="54" xfId="0" applyFont="1" applyFill="1" applyBorder="1" applyAlignment="1" applyProtection="1">
      <alignment horizontal="left" vertical="center"/>
      <protection/>
    </xf>
    <xf numFmtId="0" fontId="7" fillId="0" borderId="108" xfId="0" applyFont="1" applyFill="1" applyBorder="1" applyAlignment="1" applyProtection="1">
      <alignment horizontal="left" vertical="center"/>
      <protection/>
    </xf>
    <xf numFmtId="0" fontId="7" fillId="0" borderId="0" xfId="0" applyFont="1" applyFill="1" applyBorder="1" applyAlignment="1" applyProtection="1">
      <alignment horizontal="left" vertical="center"/>
      <protection/>
    </xf>
    <xf numFmtId="0" fontId="7" fillId="0" borderId="83" xfId="0" applyFont="1" applyFill="1" applyBorder="1" applyAlignment="1" applyProtection="1">
      <alignment horizontal="left" vertical="center"/>
      <protection/>
    </xf>
    <xf numFmtId="0" fontId="7" fillId="0" borderId="63" xfId="0" applyFont="1" applyFill="1" applyBorder="1" applyAlignment="1" applyProtection="1">
      <alignment horizontal="left" vertical="center"/>
      <protection/>
    </xf>
    <xf numFmtId="0" fontId="14" fillId="0" borderId="54" xfId="0" applyFont="1" applyFill="1" applyBorder="1" applyAlignment="1" applyProtection="1">
      <alignment horizontal="center"/>
      <protection locked="0"/>
    </xf>
    <xf numFmtId="0" fontId="14" fillId="0" borderId="19" xfId="0" applyFont="1" applyFill="1" applyBorder="1" applyAlignment="1">
      <alignment horizontal="center" vertical="center"/>
    </xf>
    <xf numFmtId="0" fontId="29" fillId="2" borderId="0" xfId="0" applyFont="1" applyFill="1" applyBorder="1" applyAlignment="1">
      <alignment horizontal="left" vertical="distributed" wrapText="1"/>
    </xf>
    <xf numFmtId="0" fontId="14" fillId="0" borderId="36" xfId="0" applyFont="1" applyFill="1" applyBorder="1" applyAlignment="1" applyProtection="1">
      <alignment horizontal="left" vertical="center"/>
      <protection/>
    </xf>
    <xf numFmtId="0" fontId="14" fillId="0" borderId="90" xfId="0" applyFont="1" applyFill="1" applyBorder="1" applyAlignment="1" applyProtection="1">
      <alignment horizontal="left" vertical="center"/>
      <protection/>
    </xf>
    <xf numFmtId="0" fontId="14" fillId="0" borderId="17" xfId="0" applyFont="1" applyFill="1" applyBorder="1" applyAlignment="1" applyProtection="1">
      <alignment horizontal="left" vertical="center"/>
      <protection/>
    </xf>
    <xf numFmtId="0" fontId="17" fillId="0" borderId="90" xfId="0" applyFont="1" applyBorder="1" applyAlignment="1">
      <alignment horizontal="left" vertical="center"/>
    </xf>
    <xf numFmtId="0" fontId="17" fillId="0" borderId="17" xfId="0" applyFont="1" applyBorder="1" applyAlignment="1">
      <alignment horizontal="left" vertical="center"/>
    </xf>
    <xf numFmtId="0" fontId="14" fillId="0" borderId="69" xfId="0" applyFont="1" applyFill="1" applyBorder="1" applyAlignment="1">
      <alignment horizontal="center" vertical="center"/>
    </xf>
    <xf numFmtId="0" fontId="14" fillId="0" borderId="73" xfId="0" applyFont="1" applyFill="1" applyBorder="1" applyAlignment="1">
      <alignment horizontal="center" vertical="center"/>
    </xf>
    <xf numFmtId="0" fontId="14" fillId="0" borderId="80" xfId="0" applyFont="1" applyFill="1" applyBorder="1" applyAlignment="1">
      <alignment horizontal="center" vertical="center"/>
    </xf>
    <xf numFmtId="0" fontId="14" fillId="0" borderId="81" xfId="0" applyFont="1" applyFill="1" applyBorder="1" applyAlignment="1">
      <alignment horizontal="center" vertical="center"/>
    </xf>
    <xf numFmtId="0" fontId="14" fillId="0" borderId="36" xfId="0" applyFont="1" applyFill="1" applyBorder="1" applyAlignment="1">
      <alignment horizontal="justify" vertical="center" shrinkToFit="1"/>
    </xf>
    <xf numFmtId="0" fontId="17" fillId="0" borderId="90" xfId="0" applyFont="1" applyBorder="1" applyAlignment="1">
      <alignment vertical="center" shrinkToFit="1"/>
    </xf>
    <xf numFmtId="0" fontId="17" fillId="0" borderId="19" xfId="0" applyFont="1" applyBorder="1" applyAlignment="1">
      <alignment vertical="center" shrinkToFit="1"/>
    </xf>
    <xf numFmtId="0" fontId="14" fillId="0" borderId="36" xfId="0" applyFont="1" applyFill="1" applyBorder="1" applyAlignment="1">
      <alignment horizontal="justify" vertical="center"/>
    </xf>
    <xf numFmtId="0" fontId="14" fillId="0" borderId="90" xfId="0" applyFont="1" applyFill="1" applyBorder="1" applyAlignment="1">
      <alignment horizontal="justify" vertical="center"/>
    </xf>
    <xf numFmtId="0" fontId="14" fillId="0" borderId="17" xfId="0" applyFont="1" applyFill="1" applyBorder="1" applyAlignment="1">
      <alignment horizontal="justify" vertical="center"/>
    </xf>
    <xf numFmtId="0" fontId="14" fillId="0" borderId="36" xfId="0" applyFont="1" applyFill="1" applyBorder="1" applyAlignment="1">
      <alignment horizontal="justify" vertical="center" wrapText="1"/>
    </xf>
    <xf numFmtId="0" fontId="17" fillId="0" borderId="90" xfId="0" applyFont="1" applyFill="1" applyBorder="1" applyAlignment="1">
      <alignment vertical="center"/>
    </xf>
    <xf numFmtId="0" fontId="17" fillId="0" borderId="17" xfId="0" applyFont="1" applyFill="1" applyBorder="1" applyAlignment="1">
      <alignment vertical="center"/>
    </xf>
    <xf numFmtId="0" fontId="14" fillId="0" borderId="19" xfId="0" applyFont="1" applyFill="1" applyBorder="1" applyAlignment="1">
      <alignment horizontal="justify" vertical="center"/>
    </xf>
    <xf numFmtId="0" fontId="17" fillId="0" borderId="58" xfId="0" applyFont="1" applyBorder="1" applyAlignment="1">
      <alignment horizontal="left" vertical="center" wrapText="1"/>
    </xf>
    <xf numFmtId="0" fontId="17" fillId="0" borderId="40" xfId="0" applyFont="1" applyBorder="1" applyAlignment="1">
      <alignment horizontal="left" vertical="center" wrapText="1"/>
    </xf>
    <xf numFmtId="0" fontId="14" fillId="0" borderId="58" xfId="0" applyFont="1" applyFill="1" applyBorder="1" applyAlignment="1">
      <alignment horizontal="left" vertical="center" wrapText="1"/>
    </xf>
    <xf numFmtId="0" fontId="14" fillId="0" borderId="40" xfId="0" applyFont="1" applyFill="1" applyBorder="1" applyAlignment="1">
      <alignment horizontal="left" vertical="center" wrapText="1"/>
    </xf>
    <xf numFmtId="0" fontId="14" fillId="0" borderId="19" xfId="0" applyFont="1" applyFill="1" applyBorder="1" applyAlignment="1">
      <alignment horizontal="left" vertical="center" wrapText="1"/>
    </xf>
    <xf numFmtId="0" fontId="14" fillId="0" borderId="15" xfId="0" applyFont="1" applyFill="1" applyBorder="1" applyAlignment="1" applyProtection="1">
      <alignment horizontal="left" vertical="center"/>
      <protection/>
    </xf>
    <xf numFmtId="0" fontId="14" fillId="0" borderId="35" xfId="0" applyFont="1" applyFill="1" applyBorder="1" applyAlignment="1" applyProtection="1">
      <alignment horizontal="left" vertical="center"/>
      <protection/>
    </xf>
    <xf numFmtId="0" fontId="14" fillId="0" borderId="16" xfId="0" applyFont="1" applyFill="1" applyBorder="1" applyAlignment="1" applyProtection="1">
      <alignment horizontal="left" vertical="center"/>
      <protection/>
    </xf>
    <xf numFmtId="0" fontId="14" fillId="0" borderId="108" xfId="0" applyFont="1" applyFill="1" applyBorder="1" applyAlignment="1" applyProtection="1">
      <alignment horizontal="left" vertical="center"/>
      <protection/>
    </xf>
    <xf numFmtId="0" fontId="14" fillId="0" borderId="0" xfId="0" applyFont="1" applyFill="1" applyBorder="1" applyAlignment="1" applyProtection="1">
      <alignment horizontal="left" vertical="center"/>
      <protection/>
    </xf>
    <xf numFmtId="0" fontId="14" fillId="0" borderId="109" xfId="0" applyFont="1" applyFill="1" applyBorder="1" applyAlignment="1" applyProtection="1">
      <alignment horizontal="left" vertical="center"/>
      <protection/>
    </xf>
    <xf numFmtId="0" fontId="14" fillId="0" borderId="60" xfId="0" applyFont="1" applyFill="1" applyBorder="1" applyAlignment="1" applyProtection="1">
      <alignment horizontal="left" vertical="center"/>
      <protection/>
    </xf>
    <xf numFmtId="0" fontId="14" fillId="0" borderId="32" xfId="0" applyFont="1" applyFill="1" applyBorder="1" applyAlignment="1" applyProtection="1">
      <alignment horizontal="left" vertical="center"/>
      <protection/>
    </xf>
    <xf numFmtId="0" fontId="14" fillId="0" borderId="110" xfId="0" applyFont="1" applyFill="1" applyBorder="1" applyAlignment="1" applyProtection="1">
      <alignment horizontal="left" vertical="center"/>
      <protection/>
    </xf>
    <xf numFmtId="0" fontId="14" fillId="0" borderId="83" xfId="0" applyFont="1" applyFill="1" applyBorder="1" applyAlignment="1" applyProtection="1">
      <alignment horizontal="left" vertical="center"/>
      <protection/>
    </xf>
    <xf numFmtId="0" fontId="14" fillId="0" borderId="63" xfId="0" applyFont="1" applyFill="1" applyBorder="1" applyAlignment="1" applyProtection="1">
      <alignment horizontal="left" vertical="center"/>
      <protection/>
    </xf>
    <xf numFmtId="0" fontId="14" fillId="0" borderId="111" xfId="0" applyFont="1" applyFill="1" applyBorder="1" applyAlignment="1" applyProtection="1">
      <alignment horizontal="left" vertical="center"/>
      <protection/>
    </xf>
    <xf numFmtId="0" fontId="17" fillId="0" borderId="90" xfId="0" applyFont="1" applyBorder="1" applyAlignment="1">
      <alignment vertical="center"/>
    </xf>
    <xf numFmtId="0" fontId="17" fillId="0" borderId="17" xfId="0" applyFont="1" applyBorder="1" applyAlignment="1">
      <alignment vertical="center"/>
    </xf>
    <xf numFmtId="198" fontId="14" fillId="0" borderId="53" xfId="0" applyNumberFormat="1" applyFont="1" applyFill="1" applyBorder="1" applyAlignment="1">
      <alignment horizontal="center" vertical="center"/>
    </xf>
    <xf numFmtId="198" fontId="14" fillId="0" borderId="99" xfId="0" applyNumberFormat="1" applyFont="1" applyFill="1" applyBorder="1" applyAlignment="1">
      <alignment horizontal="center" vertical="center"/>
    </xf>
    <xf numFmtId="198" fontId="14" fillId="0" borderId="29" xfId="0" applyNumberFormat="1" applyFont="1" applyFill="1" applyBorder="1" applyAlignment="1" applyProtection="1">
      <alignment horizontal="center" vertical="center"/>
      <protection locked="0"/>
    </xf>
    <xf numFmtId="198" fontId="14" fillId="0" borderId="30" xfId="0" applyNumberFormat="1" applyFont="1" applyFill="1" applyBorder="1" applyAlignment="1" applyProtection="1">
      <alignment horizontal="center" vertical="center"/>
      <protection locked="0"/>
    </xf>
    <xf numFmtId="0" fontId="14" fillId="0" borderId="41" xfId="0" applyFont="1" applyFill="1" applyBorder="1" applyAlignment="1" applyProtection="1">
      <alignment horizontal="center" vertical="center"/>
      <protection locked="0"/>
    </xf>
    <xf numFmtId="0" fontId="14" fillId="0" borderId="59" xfId="0" applyFont="1" applyFill="1" applyBorder="1" applyAlignment="1" applyProtection="1">
      <alignment horizontal="center" vertical="center"/>
      <protection locked="0"/>
    </xf>
    <xf numFmtId="0" fontId="22" fillId="3" borderId="47" xfId="0" applyFont="1" applyFill="1" applyBorder="1" applyAlignment="1" applyProtection="1">
      <alignment horizontal="center" vertical="center"/>
      <protection/>
    </xf>
    <xf numFmtId="0" fontId="0" fillId="0" borderId="94" xfId="0" applyBorder="1" applyAlignment="1">
      <alignment/>
    </xf>
    <xf numFmtId="0" fontId="19" fillId="0" borderId="58" xfId="0" applyFont="1" applyFill="1" applyBorder="1" applyAlignment="1" applyProtection="1">
      <alignment horizontal="left" vertical="center"/>
      <protection/>
    </xf>
    <xf numFmtId="0" fontId="19" fillId="0" borderId="40" xfId="0" applyFont="1" applyFill="1" applyBorder="1" applyAlignment="1" applyProtection="1">
      <alignment horizontal="left" vertical="center"/>
      <protection/>
    </xf>
    <xf numFmtId="0" fontId="17" fillId="0" borderId="0" xfId="0" applyFont="1" applyBorder="1" applyAlignment="1">
      <alignment horizontal="center"/>
    </xf>
    <xf numFmtId="49" fontId="14" fillId="0" borderId="91" xfId="0" applyNumberFormat="1" applyFont="1" applyBorder="1" applyAlignment="1" applyProtection="1">
      <alignment horizontal="left" vertical="center"/>
      <protection locked="0"/>
    </xf>
    <xf numFmtId="49" fontId="14" fillId="0" borderId="92" xfId="0" applyNumberFormat="1" applyFont="1" applyBorder="1" applyAlignment="1" applyProtection="1">
      <alignment horizontal="left" vertical="center"/>
      <protection locked="0"/>
    </xf>
    <xf numFmtId="49" fontId="14" fillId="0" borderId="93" xfId="0" applyNumberFormat="1" applyFont="1" applyBorder="1" applyAlignment="1" applyProtection="1">
      <alignment horizontal="left" vertical="center"/>
      <protection locked="0"/>
    </xf>
    <xf numFmtId="199" fontId="14" fillId="0" borderId="53" xfId="0" applyNumberFormat="1" applyFont="1" applyFill="1" applyBorder="1" applyAlignment="1">
      <alignment horizontal="center" vertical="center"/>
    </xf>
    <xf numFmtId="199" fontId="14" fillId="0" borderId="99" xfId="0" applyNumberFormat="1" applyFont="1" applyFill="1" applyBorder="1" applyAlignment="1">
      <alignment horizontal="center" vertical="center"/>
    </xf>
    <xf numFmtId="0" fontId="14" fillId="0" borderId="91" xfId="0" applyNumberFormat="1" applyFont="1" applyBorder="1" applyAlignment="1" applyProtection="1">
      <alignment horizontal="left" vertical="center"/>
      <protection locked="0"/>
    </xf>
    <xf numFmtId="0" fontId="14" fillId="0" borderId="92" xfId="0" applyNumberFormat="1" applyFont="1" applyBorder="1" applyAlignment="1" applyProtection="1">
      <alignment horizontal="left" vertical="center"/>
      <protection locked="0"/>
    </xf>
    <xf numFmtId="0" fontId="14" fillId="0" borderId="93" xfId="0" applyNumberFormat="1" applyFont="1" applyBorder="1" applyAlignment="1" applyProtection="1">
      <alignment horizontal="left" vertical="center"/>
      <protection locked="0"/>
    </xf>
    <xf numFmtId="0" fontId="14" fillId="0" borderId="83" xfId="0" applyFont="1" applyBorder="1" applyAlignment="1" applyProtection="1">
      <alignment horizontal="center" vertical="center"/>
      <protection locked="0"/>
    </xf>
    <xf numFmtId="0" fontId="14" fillId="0" borderId="64" xfId="0" applyFont="1" applyBorder="1" applyAlignment="1" applyProtection="1">
      <alignment horizontal="center" vertical="center"/>
      <protection locked="0"/>
    </xf>
    <xf numFmtId="49" fontId="22" fillId="3" borderId="47" xfId="0" applyNumberFormat="1" applyFont="1" applyFill="1" applyBorder="1" applyAlignment="1">
      <alignment horizontal="left" vertical="center" wrapText="1"/>
    </xf>
    <xf numFmtId="49" fontId="22" fillId="3" borderId="66" xfId="0" applyNumberFormat="1" applyFont="1" applyFill="1" applyBorder="1" applyAlignment="1">
      <alignment horizontal="left" vertical="center" wrapText="1"/>
    </xf>
    <xf numFmtId="49" fontId="22" fillId="3" borderId="94" xfId="0" applyNumberFormat="1" applyFont="1" applyFill="1" applyBorder="1" applyAlignment="1">
      <alignment horizontal="left" vertical="center" wrapText="1"/>
    </xf>
    <xf numFmtId="0" fontId="22" fillId="3" borderId="21" xfId="0" applyNumberFormat="1" applyFont="1" applyFill="1" applyBorder="1" applyAlignment="1">
      <alignment horizontal="center" vertical="center"/>
    </xf>
    <xf numFmtId="0" fontId="22" fillId="3" borderId="27" xfId="0" applyNumberFormat="1" applyFont="1" applyFill="1" applyBorder="1" applyAlignment="1">
      <alignment horizontal="center" vertical="center"/>
    </xf>
    <xf numFmtId="199" fontId="14" fillId="0" borderId="58" xfId="0" applyNumberFormat="1" applyFont="1" applyBorder="1" applyAlignment="1" applyProtection="1">
      <alignment horizontal="center" vertical="center"/>
      <protection locked="0"/>
    </xf>
    <xf numFmtId="199" fontId="14" fillId="0" borderId="41" xfId="0" applyNumberFormat="1" applyFont="1" applyBorder="1" applyAlignment="1" applyProtection="1">
      <alignment horizontal="center" vertical="center"/>
      <protection locked="0"/>
    </xf>
    <xf numFmtId="0" fontId="17" fillId="0" borderId="18" xfId="0" applyFont="1" applyFill="1" applyBorder="1" applyAlignment="1" applyProtection="1">
      <alignment horizontal="center" vertical="center"/>
      <protection locked="0"/>
    </xf>
    <xf numFmtId="0" fontId="14" fillId="0" borderId="18" xfId="0" applyFont="1" applyFill="1" applyBorder="1" applyAlignment="1">
      <alignment horizontal="center" vertical="center"/>
    </xf>
    <xf numFmtId="0" fontId="14" fillId="0" borderId="28" xfId="0" applyFont="1" applyFill="1" applyBorder="1" applyAlignment="1">
      <alignment horizontal="center" vertical="center"/>
    </xf>
    <xf numFmtId="0" fontId="7" fillId="3" borderId="74" xfId="0" applyFont="1" applyFill="1" applyBorder="1" applyAlignment="1" applyProtection="1">
      <alignment horizontal="center" vertical="center"/>
      <protection/>
    </xf>
    <xf numFmtId="0" fontId="0" fillId="0" borderId="80" xfId="0" applyBorder="1" applyAlignment="1">
      <alignment/>
    </xf>
    <xf numFmtId="0" fontId="14" fillId="3" borderId="57" xfId="0" applyFont="1" applyFill="1" applyBorder="1" applyAlignment="1" applyProtection="1">
      <alignment horizontal="center" vertical="center"/>
      <protection/>
    </xf>
    <xf numFmtId="0" fontId="14" fillId="3" borderId="18" xfId="0" applyFont="1" applyFill="1" applyBorder="1" applyAlignment="1" applyProtection="1">
      <alignment horizontal="center" vertical="center"/>
      <protection/>
    </xf>
    <xf numFmtId="0" fontId="14" fillId="3" borderId="40" xfId="0" applyFont="1" applyFill="1" applyBorder="1" applyAlignment="1" applyProtection="1">
      <alignment horizontal="center" vertical="center"/>
      <protection/>
    </xf>
    <xf numFmtId="49" fontId="7" fillId="3" borderId="21" xfId="0" applyNumberFormat="1" applyFont="1" applyFill="1" applyBorder="1" applyAlignment="1">
      <alignment horizontal="center" vertical="center"/>
    </xf>
    <xf numFmtId="49" fontId="7" fillId="3" borderId="27" xfId="0" applyNumberFormat="1" applyFont="1" applyFill="1" applyBorder="1" applyAlignment="1">
      <alignment horizontal="center" vertical="center"/>
    </xf>
    <xf numFmtId="0" fontId="7" fillId="3" borderId="21" xfId="0" applyFont="1" applyFill="1" applyBorder="1" applyAlignment="1">
      <alignment horizontal="center" vertical="center" wrapText="1"/>
    </xf>
    <xf numFmtId="0" fontId="17" fillId="0" borderId="28" xfId="0" applyFont="1" applyFill="1" applyBorder="1" applyAlignment="1" applyProtection="1">
      <alignment horizontal="center" vertical="center"/>
      <protection locked="0"/>
    </xf>
    <xf numFmtId="0" fontId="17" fillId="0" borderId="29" xfId="0" applyFont="1" applyFill="1" applyBorder="1" applyAlignment="1" applyProtection="1">
      <alignment horizontal="center" vertical="center"/>
      <protection locked="0"/>
    </xf>
    <xf numFmtId="0" fontId="17" fillId="0" borderId="30" xfId="0" applyFont="1" applyFill="1" applyBorder="1" applyAlignment="1" applyProtection="1">
      <alignment horizontal="center" vertical="center"/>
      <protection locked="0"/>
    </xf>
    <xf numFmtId="0" fontId="30" fillId="2" borderId="0" xfId="0" applyFont="1" applyFill="1" applyBorder="1" applyAlignment="1" applyProtection="1">
      <alignment horizontal="left" vertical="distributed" wrapText="1"/>
      <protection/>
    </xf>
    <xf numFmtId="0" fontId="29" fillId="2" borderId="0" xfId="0" applyFont="1" applyFill="1" applyBorder="1" applyAlignment="1" applyProtection="1">
      <alignment horizontal="left" vertical="distributed" wrapText="1"/>
      <protection/>
    </xf>
    <xf numFmtId="0" fontId="14" fillId="0" borderId="59" xfId="0" applyFont="1" applyFill="1" applyBorder="1" applyAlignment="1">
      <alignment horizontal="left" vertical="center"/>
    </xf>
    <xf numFmtId="0" fontId="17" fillId="0" borderId="90"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7" fillId="3" borderId="22" xfId="0" applyFont="1" applyFill="1" applyBorder="1" applyAlignment="1">
      <alignment horizontal="left" vertical="center" wrapText="1"/>
    </xf>
    <xf numFmtId="0" fontId="7" fillId="3" borderId="21" xfId="0" applyFont="1" applyFill="1" applyBorder="1" applyAlignment="1">
      <alignment horizontal="center" vertical="center"/>
    </xf>
    <xf numFmtId="0" fontId="7" fillId="3" borderId="27" xfId="0" applyFont="1" applyFill="1" applyBorder="1" applyAlignment="1">
      <alignment horizontal="center" vertical="center"/>
    </xf>
    <xf numFmtId="0" fontId="30" fillId="2" borderId="0" xfId="0" applyFont="1" applyFill="1" applyBorder="1" applyAlignment="1">
      <alignment horizontal="left" vertical="center"/>
    </xf>
    <xf numFmtId="0" fontId="14" fillId="2" borderId="0" xfId="0" applyFont="1" applyFill="1" applyBorder="1" applyAlignment="1">
      <alignment horizontal="left" vertical="center"/>
    </xf>
    <xf numFmtId="0" fontId="14" fillId="0" borderId="36" xfId="0" applyFont="1" applyFill="1" applyBorder="1" applyAlignment="1" applyProtection="1">
      <alignment horizontal="left" vertical="center" wrapText="1"/>
      <protection/>
    </xf>
    <xf numFmtId="0" fontId="14" fillId="0" borderId="90" xfId="0" applyFont="1" applyFill="1" applyBorder="1" applyAlignment="1" applyProtection="1">
      <alignment horizontal="left" vertical="center" wrapText="1"/>
      <protection/>
    </xf>
    <xf numFmtId="0" fontId="14" fillId="0" borderId="17" xfId="0" applyFont="1" applyFill="1" applyBorder="1" applyAlignment="1" applyProtection="1">
      <alignment horizontal="left" vertical="center" wrapText="1"/>
      <protection/>
    </xf>
    <xf numFmtId="0" fontId="14" fillId="2" borderId="0" xfId="0" applyNumberFormat="1" applyFont="1" applyFill="1" applyAlignment="1">
      <alignment horizontal="center" vertical="top" wrapText="1"/>
    </xf>
    <xf numFmtId="0" fontId="30" fillId="2" borderId="0" xfId="0" applyFont="1" applyFill="1" applyAlignment="1">
      <alignment horizontal="left" vertical="top"/>
    </xf>
    <xf numFmtId="0" fontId="7" fillId="2" borderId="0" xfId="0" applyFont="1" applyFill="1" applyAlignment="1">
      <alignment horizontal="left" vertical="top"/>
    </xf>
    <xf numFmtId="0" fontId="30" fillId="2" borderId="0" xfId="0" applyFont="1" applyFill="1" applyAlignment="1">
      <alignment horizontal="justify" vertical="top"/>
    </xf>
    <xf numFmtId="0" fontId="14" fillId="2" borderId="0" xfId="0" applyFont="1" applyFill="1" applyAlignment="1">
      <alignment horizontal="justify" vertical="top"/>
    </xf>
    <xf numFmtId="0" fontId="22" fillId="0" borderId="33" xfId="0" applyNumberFormat="1" applyFont="1" applyBorder="1" applyAlignment="1">
      <alignment horizontal="left" vertical="center"/>
    </xf>
    <xf numFmtId="0" fontId="22" fillId="0" borderId="34" xfId="0" applyNumberFormat="1" applyFont="1" applyBorder="1" applyAlignment="1">
      <alignment horizontal="left" vertical="center"/>
    </xf>
    <xf numFmtId="0" fontId="22" fillId="0" borderId="33" xfId="0" applyNumberFormat="1" applyFont="1" applyFill="1" applyBorder="1" applyAlignment="1">
      <alignment horizontal="left" vertical="center"/>
    </xf>
    <xf numFmtId="0" fontId="22" fillId="0" borderId="34" xfId="0" applyNumberFormat="1" applyFont="1" applyFill="1" applyBorder="1" applyAlignment="1">
      <alignment horizontal="left" vertical="center"/>
    </xf>
    <xf numFmtId="0" fontId="9" fillId="0" borderId="32" xfId="0" applyFont="1" applyBorder="1" applyAlignment="1" applyProtection="1">
      <alignment horizontal="left"/>
      <protection locked="0"/>
    </xf>
  </cellXfs>
  <cellStyles count="8">
    <cellStyle name="Normal" xfId="0"/>
    <cellStyle name="Hyperlink" xfId="15"/>
    <cellStyle name="Followed Hyperlink" xfId="16"/>
    <cellStyle name="Currency" xfId="17"/>
    <cellStyle name="Currency [0]" xfId="18"/>
    <cellStyle name="Percent" xfId="19"/>
    <cellStyle name="Comma [0]" xfId="20"/>
    <cellStyle name="Comma" xfId="21"/>
  </cellStyles>
  <dxfs count="9">
    <dxf>
      <font>
        <color rgb="FF000000"/>
      </font>
      <fill>
        <patternFill patternType="none">
          <bgColor indexed="65"/>
        </patternFill>
      </fill>
      <border/>
    </dxf>
    <dxf>
      <font>
        <color rgb="FFFFFFFF"/>
      </font>
      <border/>
    </dxf>
    <dxf>
      <font>
        <b val="0"/>
        <i val="0"/>
        <color rgb="FFFF0000"/>
      </font>
      <border/>
    </dxf>
    <dxf>
      <font>
        <color rgb="FFFF6600"/>
      </font>
      <border/>
    </dxf>
    <dxf>
      <font>
        <color rgb="FF99CC00"/>
      </font>
      <border/>
    </dxf>
    <dxf>
      <font>
        <b/>
        <i val="0"/>
        <color rgb="FFFF0000"/>
      </font>
      <border/>
    </dxf>
    <dxf>
      <font>
        <b/>
        <i val="0"/>
        <color rgb="FFC0C0C0"/>
      </font>
      <border/>
    </dxf>
    <dxf>
      <font>
        <b/>
        <i val="0"/>
        <color rgb="FF99CC00"/>
      </font>
      <border/>
    </dxf>
    <dxf>
      <font>
        <b/>
        <i val="0"/>
        <color rgb="FFFF99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EB2E5"/>
      <rgbColor rgb="00CC99FF"/>
      <rgbColor rgb="00FFCC99"/>
      <rgbColor rgb="003366FF"/>
      <rgbColor rgb="0033CCCC"/>
      <rgbColor rgb="0099CC00"/>
      <rgbColor rgb="00FFCC00"/>
      <rgbColor rgb="00FF9900"/>
      <rgbColor rgb="00FF6600"/>
      <rgbColor rgb="00666699"/>
      <rgbColor rgb="00969696"/>
      <rgbColor rgb="00003366"/>
      <rgbColor rgb="00339966"/>
      <rgbColor rgb="00ECECEC"/>
      <rgbColor rgb="00FF87C3"/>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120</xdr:row>
      <xdr:rowOff>57150</xdr:rowOff>
    </xdr:from>
    <xdr:to>
      <xdr:col>6</xdr:col>
      <xdr:colOff>0</xdr:colOff>
      <xdr:row>120</xdr:row>
      <xdr:rowOff>57150</xdr:rowOff>
    </xdr:to>
    <xdr:sp>
      <xdr:nvSpPr>
        <xdr:cNvPr id="1" name="Line 450"/>
        <xdr:cNvSpPr>
          <a:spLocks/>
        </xdr:cNvSpPr>
      </xdr:nvSpPr>
      <xdr:spPr>
        <a:xfrm>
          <a:off x="3048000" y="2279332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120</xdr:row>
      <xdr:rowOff>57150</xdr:rowOff>
    </xdr:from>
    <xdr:to>
      <xdr:col>9</xdr:col>
      <xdr:colOff>0</xdr:colOff>
      <xdr:row>120</xdr:row>
      <xdr:rowOff>57150</xdr:rowOff>
    </xdr:to>
    <xdr:sp>
      <xdr:nvSpPr>
        <xdr:cNvPr id="2" name="Line 454"/>
        <xdr:cNvSpPr>
          <a:spLocks/>
        </xdr:cNvSpPr>
      </xdr:nvSpPr>
      <xdr:spPr>
        <a:xfrm>
          <a:off x="4591050" y="22793325"/>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79</xdr:row>
      <xdr:rowOff>57150</xdr:rowOff>
    </xdr:from>
    <xdr:to>
      <xdr:col>6</xdr:col>
      <xdr:colOff>0</xdr:colOff>
      <xdr:row>79</xdr:row>
      <xdr:rowOff>57150</xdr:rowOff>
    </xdr:to>
    <xdr:sp>
      <xdr:nvSpPr>
        <xdr:cNvPr id="3" name="Line 457"/>
        <xdr:cNvSpPr>
          <a:spLocks/>
        </xdr:cNvSpPr>
      </xdr:nvSpPr>
      <xdr:spPr>
        <a:xfrm>
          <a:off x="3048000" y="151638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79</xdr:row>
      <xdr:rowOff>57150</xdr:rowOff>
    </xdr:from>
    <xdr:to>
      <xdr:col>9</xdr:col>
      <xdr:colOff>0</xdr:colOff>
      <xdr:row>79</xdr:row>
      <xdr:rowOff>57150</xdr:rowOff>
    </xdr:to>
    <xdr:sp>
      <xdr:nvSpPr>
        <xdr:cNvPr id="4" name="Line 458"/>
        <xdr:cNvSpPr>
          <a:spLocks/>
        </xdr:cNvSpPr>
      </xdr:nvSpPr>
      <xdr:spPr>
        <a:xfrm>
          <a:off x="4591050" y="15163800"/>
          <a:ext cx="1028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529</xdr:row>
      <xdr:rowOff>9525</xdr:rowOff>
    </xdr:from>
    <xdr:to>
      <xdr:col>0</xdr:col>
      <xdr:colOff>381000</xdr:colOff>
      <xdr:row>529</xdr:row>
      <xdr:rowOff>9525</xdr:rowOff>
    </xdr:to>
    <xdr:sp>
      <xdr:nvSpPr>
        <xdr:cNvPr id="5" name="Line 501"/>
        <xdr:cNvSpPr>
          <a:spLocks/>
        </xdr:cNvSpPr>
      </xdr:nvSpPr>
      <xdr:spPr>
        <a:xfrm flipH="1">
          <a:off x="514350" y="106337100"/>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819150</xdr:colOff>
      <xdr:row>529</xdr:row>
      <xdr:rowOff>9525</xdr:rowOff>
    </xdr:from>
    <xdr:to>
      <xdr:col>1</xdr:col>
      <xdr:colOff>828675</xdr:colOff>
      <xdr:row>529</xdr:row>
      <xdr:rowOff>9525</xdr:rowOff>
    </xdr:to>
    <xdr:sp>
      <xdr:nvSpPr>
        <xdr:cNvPr id="6" name="Line 504"/>
        <xdr:cNvSpPr>
          <a:spLocks/>
        </xdr:cNvSpPr>
      </xdr:nvSpPr>
      <xdr:spPr>
        <a:xfrm flipH="1">
          <a:off x="1333500" y="106337100"/>
          <a:ext cx="9525"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529</xdr:row>
      <xdr:rowOff>9525</xdr:rowOff>
    </xdr:from>
    <xdr:to>
      <xdr:col>2</xdr:col>
      <xdr:colOff>0</xdr:colOff>
      <xdr:row>529</xdr:row>
      <xdr:rowOff>9525</xdr:rowOff>
    </xdr:to>
    <xdr:sp>
      <xdr:nvSpPr>
        <xdr:cNvPr id="7" name="Line 505"/>
        <xdr:cNvSpPr>
          <a:spLocks/>
        </xdr:cNvSpPr>
      </xdr:nvSpPr>
      <xdr:spPr>
        <a:xfrm flipH="1">
          <a:off x="2019300" y="106337100"/>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527</xdr:row>
      <xdr:rowOff>9525</xdr:rowOff>
    </xdr:from>
    <xdr:to>
      <xdr:col>2</xdr:col>
      <xdr:colOff>0</xdr:colOff>
      <xdr:row>527</xdr:row>
      <xdr:rowOff>9525</xdr:rowOff>
    </xdr:to>
    <xdr:sp>
      <xdr:nvSpPr>
        <xdr:cNvPr id="8" name="Line 506"/>
        <xdr:cNvSpPr>
          <a:spLocks/>
        </xdr:cNvSpPr>
      </xdr:nvSpPr>
      <xdr:spPr>
        <a:xfrm flipH="1">
          <a:off x="2019300" y="105994200"/>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528</xdr:row>
      <xdr:rowOff>76200</xdr:rowOff>
    </xdr:from>
    <xdr:to>
      <xdr:col>2</xdr:col>
      <xdr:colOff>504825</xdr:colOff>
      <xdr:row>528</xdr:row>
      <xdr:rowOff>76200</xdr:rowOff>
    </xdr:to>
    <xdr:sp>
      <xdr:nvSpPr>
        <xdr:cNvPr id="9" name="Line 507"/>
        <xdr:cNvSpPr>
          <a:spLocks/>
        </xdr:cNvSpPr>
      </xdr:nvSpPr>
      <xdr:spPr>
        <a:xfrm>
          <a:off x="2019300" y="1062323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528</xdr:row>
      <xdr:rowOff>76200</xdr:rowOff>
    </xdr:from>
    <xdr:to>
      <xdr:col>4</xdr:col>
      <xdr:colOff>504825</xdr:colOff>
      <xdr:row>528</xdr:row>
      <xdr:rowOff>76200</xdr:rowOff>
    </xdr:to>
    <xdr:sp>
      <xdr:nvSpPr>
        <xdr:cNvPr id="10" name="Line 514"/>
        <xdr:cNvSpPr>
          <a:spLocks/>
        </xdr:cNvSpPr>
      </xdr:nvSpPr>
      <xdr:spPr>
        <a:xfrm>
          <a:off x="3048000" y="106232325"/>
          <a:ext cx="5048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574</xdr:row>
      <xdr:rowOff>0</xdr:rowOff>
    </xdr:from>
    <xdr:to>
      <xdr:col>0</xdr:col>
      <xdr:colOff>381000</xdr:colOff>
      <xdr:row>574</xdr:row>
      <xdr:rowOff>0</xdr:rowOff>
    </xdr:to>
    <xdr:sp>
      <xdr:nvSpPr>
        <xdr:cNvPr id="11" name="Line 520"/>
        <xdr:cNvSpPr>
          <a:spLocks/>
        </xdr:cNvSpPr>
      </xdr:nvSpPr>
      <xdr:spPr>
        <a:xfrm flipH="1">
          <a:off x="514350" y="117205125"/>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574</xdr:row>
      <xdr:rowOff>0</xdr:rowOff>
    </xdr:from>
    <xdr:to>
      <xdr:col>0</xdr:col>
      <xdr:colOff>381000</xdr:colOff>
      <xdr:row>574</xdr:row>
      <xdr:rowOff>0</xdr:rowOff>
    </xdr:to>
    <xdr:sp>
      <xdr:nvSpPr>
        <xdr:cNvPr id="12" name="Line 521"/>
        <xdr:cNvSpPr>
          <a:spLocks/>
        </xdr:cNvSpPr>
      </xdr:nvSpPr>
      <xdr:spPr>
        <a:xfrm>
          <a:off x="514350" y="117205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514350</xdr:colOff>
      <xdr:row>574</xdr:row>
      <xdr:rowOff>0</xdr:rowOff>
    </xdr:from>
    <xdr:to>
      <xdr:col>0</xdr:col>
      <xdr:colOff>381000</xdr:colOff>
      <xdr:row>574</xdr:row>
      <xdr:rowOff>0</xdr:rowOff>
    </xdr:to>
    <xdr:sp>
      <xdr:nvSpPr>
        <xdr:cNvPr id="13" name="Line 522"/>
        <xdr:cNvSpPr>
          <a:spLocks/>
        </xdr:cNvSpPr>
      </xdr:nvSpPr>
      <xdr:spPr>
        <a:xfrm>
          <a:off x="514350" y="1172051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819150</xdr:colOff>
      <xdr:row>574</xdr:row>
      <xdr:rowOff>0</xdr:rowOff>
    </xdr:from>
    <xdr:to>
      <xdr:col>1</xdr:col>
      <xdr:colOff>828675</xdr:colOff>
      <xdr:row>574</xdr:row>
      <xdr:rowOff>0</xdr:rowOff>
    </xdr:to>
    <xdr:sp>
      <xdr:nvSpPr>
        <xdr:cNvPr id="14" name="Line 523"/>
        <xdr:cNvSpPr>
          <a:spLocks/>
        </xdr:cNvSpPr>
      </xdr:nvSpPr>
      <xdr:spPr>
        <a:xfrm flipH="1">
          <a:off x="1333500" y="117205125"/>
          <a:ext cx="9525"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574</xdr:row>
      <xdr:rowOff>0</xdr:rowOff>
    </xdr:from>
    <xdr:to>
      <xdr:col>2</xdr:col>
      <xdr:colOff>314325</xdr:colOff>
      <xdr:row>574</xdr:row>
      <xdr:rowOff>0</xdr:rowOff>
    </xdr:to>
    <xdr:sp>
      <xdr:nvSpPr>
        <xdr:cNvPr id="15" name="Line 524"/>
        <xdr:cNvSpPr>
          <a:spLocks/>
        </xdr:cNvSpPr>
      </xdr:nvSpPr>
      <xdr:spPr>
        <a:xfrm flipH="1">
          <a:off x="2533650" y="117205125"/>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574</xdr:row>
      <xdr:rowOff>0</xdr:rowOff>
    </xdr:from>
    <xdr:to>
      <xdr:col>2</xdr:col>
      <xdr:colOff>314325</xdr:colOff>
      <xdr:row>574</xdr:row>
      <xdr:rowOff>0</xdr:rowOff>
    </xdr:to>
    <xdr:sp>
      <xdr:nvSpPr>
        <xdr:cNvPr id="16" name="Line 525"/>
        <xdr:cNvSpPr>
          <a:spLocks/>
        </xdr:cNvSpPr>
      </xdr:nvSpPr>
      <xdr:spPr>
        <a:xfrm flipH="1">
          <a:off x="2533650" y="117205125"/>
          <a:ext cx="0" cy="0"/>
        </a:xfrm>
        <a:prstGeom prst="line">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Folha1">
    <tabColor indexed="50"/>
  </sheetPr>
  <dimension ref="C4:N20"/>
  <sheetViews>
    <sheetView showGridLines="0" showRowColHeaders="0" tabSelected="1" workbookViewId="0" topLeftCell="B2">
      <selection activeCell="C19" sqref="C19:N20"/>
    </sheetView>
  </sheetViews>
  <sheetFormatPr defaultColWidth="9.140625" defaultRowHeight="12.75"/>
  <cols>
    <col min="1" max="1" width="9.140625" style="1" customWidth="1"/>
    <col min="2" max="2" width="6.8515625" style="1" customWidth="1"/>
    <col min="3" max="5" width="9.140625" style="1" customWidth="1"/>
    <col min="6" max="6" width="3.28125" style="1" customWidth="1"/>
    <col min="7" max="13" width="9.140625" style="1" customWidth="1"/>
    <col min="14" max="14" width="4.57421875" style="1" customWidth="1"/>
    <col min="15" max="16384" width="9.140625" style="1" customWidth="1"/>
  </cols>
  <sheetData>
    <row r="4" ht="27">
      <c r="C4" s="6" t="s">
        <v>552</v>
      </c>
    </row>
    <row r="5" ht="13.5" customHeight="1">
      <c r="C5" s="6"/>
    </row>
    <row r="6" ht="9.75" customHeight="1">
      <c r="C6" s="6"/>
    </row>
    <row r="7" ht="13.5" customHeight="1">
      <c r="C7" s="3"/>
    </row>
    <row r="9" ht="22.5">
      <c r="C9" s="4" t="s">
        <v>342</v>
      </c>
    </row>
    <row r="10" ht="25.5" customHeight="1">
      <c r="C10" s="5" t="s">
        <v>343</v>
      </c>
    </row>
    <row r="17" ht="12.75">
      <c r="C17" s="7" t="s">
        <v>616</v>
      </c>
    </row>
    <row r="18" ht="12.75">
      <c r="C18" s="2"/>
    </row>
    <row r="19" spans="3:14" ht="12.75">
      <c r="C19" s="469"/>
      <c r="D19" s="469"/>
      <c r="E19" s="469"/>
      <c r="F19" s="469"/>
      <c r="G19" s="469"/>
      <c r="H19" s="469"/>
      <c r="I19" s="469"/>
      <c r="J19" s="469"/>
      <c r="K19" s="469"/>
      <c r="L19" s="469"/>
      <c r="M19" s="469"/>
      <c r="N19" s="469"/>
    </row>
    <row r="20" spans="3:14" ht="13.5" thickBot="1">
      <c r="C20" s="470"/>
      <c r="D20" s="470"/>
      <c r="E20" s="470"/>
      <c r="F20" s="470"/>
      <c r="G20" s="470"/>
      <c r="H20" s="470"/>
      <c r="I20" s="470"/>
      <c r="J20" s="470"/>
      <c r="K20" s="470"/>
      <c r="L20" s="470"/>
      <c r="M20" s="470"/>
      <c r="N20" s="470"/>
    </row>
  </sheetData>
  <sheetProtection sheet="1" objects="1" scenarios="1" selectLockedCells="1"/>
  <mergeCells count="1">
    <mergeCell ref="C19:N20"/>
  </mergeCells>
  <printOptions horizontalCentered="1"/>
  <pageMargins left="0.75" right="0.75" top="0.984251968503937" bottom="0.984251968503937" header="0" footer="0"/>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tabColor indexed="50"/>
  </sheetPr>
  <dimension ref="B3:L21"/>
  <sheetViews>
    <sheetView showGridLines="0" showRowColHeaders="0" workbookViewId="0" topLeftCell="A1">
      <selection activeCell="J22" sqref="J22"/>
    </sheetView>
  </sheetViews>
  <sheetFormatPr defaultColWidth="9.140625" defaultRowHeight="12.75"/>
  <cols>
    <col min="1" max="1" width="4.28125" style="0" customWidth="1"/>
  </cols>
  <sheetData>
    <row r="3" ht="12.75">
      <c r="B3" s="25" t="s">
        <v>542</v>
      </c>
    </row>
    <row r="4" ht="12.75">
      <c r="B4" s="25"/>
    </row>
    <row r="5" spans="2:12" ht="20.25" customHeight="1">
      <c r="B5" s="471" t="s">
        <v>623</v>
      </c>
      <c r="C5" s="471"/>
      <c r="D5" s="471"/>
      <c r="E5" s="471"/>
      <c r="F5" s="471"/>
      <c r="G5" s="471"/>
      <c r="H5" s="471"/>
      <c r="I5" s="471"/>
      <c r="J5" s="471"/>
      <c r="K5" s="471"/>
      <c r="L5" s="471"/>
    </row>
    <row r="6" spans="2:12" ht="12.75">
      <c r="B6" s="471"/>
      <c r="C6" s="471"/>
      <c r="D6" s="471"/>
      <c r="E6" s="471"/>
      <c r="F6" s="471"/>
      <c r="G6" s="471"/>
      <c r="H6" s="471"/>
      <c r="I6" s="471"/>
      <c r="J6" s="471"/>
      <c r="K6" s="471"/>
      <c r="L6" s="471"/>
    </row>
    <row r="7" spans="2:12" ht="12.75">
      <c r="B7" s="471"/>
      <c r="C7" s="471"/>
      <c r="D7" s="471"/>
      <c r="E7" s="471"/>
      <c r="F7" s="471"/>
      <c r="G7" s="471"/>
      <c r="H7" s="471"/>
      <c r="I7" s="471"/>
      <c r="J7" s="471"/>
      <c r="K7" s="471"/>
      <c r="L7" s="471"/>
    </row>
    <row r="8" spans="2:12" ht="12.75">
      <c r="B8" s="471"/>
      <c r="C8" s="471"/>
      <c r="D8" s="471"/>
      <c r="E8" s="471"/>
      <c r="F8" s="471"/>
      <c r="G8" s="471"/>
      <c r="H8" s="471"/>
      <c r="I8" s="471"/>
      <c r="J8" s="471"/>
      <c r="K8" s="471"/>
      <c r="L8" s="471"/>
    </row>
    <row r="9" spans="2:12" ht="12.75">
      <c r="B9" s="471"/>
      <c r="C9" s="471"/>
      <c r="D9" s="471"/>
      <c r="E9" s="471"/>
      <c r="F9" s="471"/>
      <c r="G9" s="471"/>
      <c r="H9" s="471"/>
      <c r="I9" s="471"/>
      <c r="J9" s="471"/>
      <c r="K9" s="471"/>
      <c r="L9" s="471"/>
    </row>
    <row r="10" spans="2:12" ht="12.75">
      <c r="B10" s="471"/>
      <c r="C10" s="471"/>
      <c r="D10" s="471"/>
      <c r="E10" s="471"/>
      <c r="F10" s="471"/>
      <c r="G10" s="471"/>
      <c r="H10" s="471"/>
      <c r="I10" s="471"/>
      <c r="J10" s="471"/>
      <c r="K10" s="471"/>
      <c r="L10" s="471"/>
    </row>
    <row r="11" spans="2:12" ht="12.75">
      <c r="B11" s="471"/>
      <c r="C11" s="471"/>
      <c r="D11" s="471"/>
      <c r="E11" s="471"/>
      <c r="F11" s="471"/>
      <c r="G11" s="471"/>
      <c r="H11" s="471"/>
      <c r="I11" s="471"/>
      <c r="J11" s="471"/>
      <c r="K11" s="471"/>
      <c r="L11" s="471"/>
    </row>
    <row r="12" spans="2:12" ht="12.75">
      <c r="B12" s="471"/>
      <c r="C12" s="471"/>
      <c r="D12" s="471"/>
      <c r="E12" s="471"/>
      <c r="F12" s="471"/>
      <c r="G12" s="471"/>
      <c r="H12" s="471"/>
      <c r="I12" s="471"/>
      <c r="J12" s="471"/>
      <c r="K12" s="471"/>
      <c r="L12" s="471"/>
    </row>
    <row r="13" spans="2:12" ht="12.75">
      <c r="B13" s="471"/>
      <c r="C13" s="471"/>
      <c r="D13" s="471"/>
      <c r="E13" s="471"/>
      <c r="F13" s="471"/>
      <c r="G13" s="471"/>
      <c r="H13" s="471"/>
      <c r="I13" s="471"/>
      <c r="J13" s="471"/>
      <c r="K13" s="471"/>
      <c r="L13" s="471"/>
    </row>
    <row r="14" spans="2:12" ht="12.75">
      <c r="B14" s="471"/>
      <c r="C14" s="471"/>
      <c r="D14" s="471"/>
      <c r="E14" s="471"/>
      <c r="F14" s="471"/>
      <c r="G14" s="471"/>
      <c r="H14" s="471"/>
      <c r="I14" s="471"/>
      <c r="J14" s="471"/>
      <c r="K14" s="471"/>
      <c r="L14" s="471"/>
    </row>
    <row r="15" spans="2:12" ht="12.75">
      <c r="B15" s="471"/>
      <c r="C15" s="471"/>
      <c r="D15" s="471"/>
      <c r="E15" s="471"/>
      <c r="F15" s="471"/>
      <c r="G15" s="471"/>
      <c r="H15" s="471"/>
      <c r="I15" s="471"/>
      <c r="J15" s="471"/>
      <c r="K15" s="471"/>
      <c r="L15" s="471"/>
    </row>
    <row r="16" spans="2:12" ht="12.75">
      <c r="B16" s="471"/>
      <c r="C16" s="471"/>
      <c r="D16" s="471"/>
      <c r="E16" s="471"/>
      <c r="F16" s="471"/>
      <c r="G16" s="471"/>
      <c r="H16" s="471"/>
      <c r="I16" s="471"/>
      <c r="J16" s="471"/>
      <c r="K16" s="471"/>
      <c r="L16" s="471"/>
    </row>
    <row r="17" spans="2:12" ht="12.75">
      <c r="B17" s="471"/>
      <c r="C17" s="471"/>
      <c r="D17" s="471"/>
      <c r="E17" s="471"/>
      <c r="F17" s="471"/>
      <c r="G17" s="471"/>
      <c r="H17" s="471"/>
      <c r="I17" s="471"/>
      <c r="J17" s="471"/>
      <c r="K17" s="471"/>
      <c r="L17" s="471"/>
    </row>
    <row r="18" spans="2:12" ht="12.75">
      <c r="B18" s="471"/>
      <c r="C18" s="471"/>
      <c r="D18" s="471"/>
      <c r="E18" s="471"/>
      <c r="F18" s="471"/>
      <c r="G18" s="471"/>
      <c r="H18" s="471"/>
      <c r="I18" s="471"/>
      <c r="J18" s="471"/>
      <c r="K18" s="471"/>
      <c r="L18" s="471"/>
    </row>
    <row r="19" spans="2:12" ht="12.75">
      <c r="B19" s="471"/>
      <c r="C19" s="471"/>
      <c r="D19" s="471"/>
      <c r="E19" s="471"/>
      <c r="F19" s="471"/>
      <c r="G19" s="471"/>
      <c r="H19" s="471"/>
      <c r="I19" s="471"/>
      <c r="J19" s="471"/>
      <c r="K19" s="471"/>
      <c r="L19" s="471"/>
    </row>
    <row r="20" spans="2:12" ht="12.75">
      <c r="B20" s="471"/>
      <c r="C20" s="471"/>
      <c r="D20" s="471"/>
      <c r="E20" s="471"/>
      <c r="F20" s="471"/>
      <c r="G20" s="471"/>
      <c r="H20" s="471"/>
      <c r="I20" s="471"/>
      <c r="J20" s="471"/>
      <c r="K20" s="471"/>
      <c r="L20" s="471"/>
    </row>
    <row r="21" spans="2:12" ht="12.75">
      <c r="B21" s="471"/>
      <c r="C21" s="471"/>
      <c r="D21" s="471"/>
      <c r="E21" s="471"/>
      <c r="F21" s="471"/>
      <c r="G21" s="471"/>
      <c r="H21" s="471"/>
      <c r="I21" s="471"/>
      <c r="J21" s="471"/>
      <c r="K21" s="471"/>
      <c r="L21" s="471"/>
    </row>
  </sheetData>
  <sheetProtection sheet="1" objects="1" scenarios="1" selectLockedCells="1" selectUnlockedCells="1"/>
  <mergeCells count="1">
    <mergeCell ref="B5:L21"/>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codeName="Folha2">
    <tabColor indexed="50"/>
  </sheetPr>
  <dimension ref="A1:IV721"/>
  <sheetViews>
    <sheetView showGridLines="0" showRowColHeaders="0" workbookViewId="0" topLeftCell="A1">
      <selection activeCell="D6" sqref="D6"/>
    </sheetView>
  </sheetViews>
  <sheetFormatPr defaultColWidth="9.140625" defaultRowHeight="12.75"/>
  <cols>
    <col min="1" max="1" width="7.7109375" style="124" customWidth="1"/>
    <col min="2" max="2" width="22.57421875" style="184" customWidth="1"/>
    <col min="3" max="3" width="7.7109375" style="185" customWidth="1"/>
    <col min="4" max="13" width="7.7109375" style="184" customWidth="1"/>
    <col min="14" max="15" width="7.7109375" style="186" customWidth="1"/>
    <col min="16" max="25" width="3.7109375" style="151" customWidth="1"/>
    <col min="26" max="28" width="9.140625" style="187" customWidth="1"/>
    <col min="29" max="16384" width="9.140625" style="184" customWidth="1"/>
  </cols>
  <sheetData>
    <row r="1" spans="16:18" ht="24.75" customHeight="1" thickBot="1">
      <c r="P1" s="226"/>
      <c r="Q1" s="226"/>
      <c r="R1" s="226"/>
    </row>
    <row r="2" spans="1:30" ht="78">
      <c r="A2" s="32">
        <v>1</v>
      </c>
      <c r="B2" s="439" t="s">
        <v>458</v>
      </c>
      <c r="C2" s="434"/>
      <c r="D2" s="33" t="s">
        <v>607</v>
      </c>
      <c r="E2" s="33" t="s">
        <v>279</v>
      </c>
      <c r="F2" s="33" t="s">
        <v>610</v>
      </c>
      <c r="G2" s="33" t="s">
        <v>277</v>
      </c>
      <c r="H2" s="33" t="s">
        <v>278</v>
      </c>
      <c r="I2" s="33" t="s">
        <v>280</v>
      </c>
      <c r="J2" s="33" t="s">
        <v>281</v>
      </c>
      <c r="K2" s="33" t="s">
        <v>617</v>
      </c>
      <c r="L2" s="33" t="s">
        <v>545</v>
      </c>
      <c r="M2" s="33" t="s">
        <v>282</v>
      </c>
      <c r="N2" s="33" t="s">
        <v>608</v>
      </c>
      <c r="O2" s="34" t="s">
        <v>71</v>
      </c>
      <c r="P2" s="339"/>
      <c r="Q2" s="339"/>
      <c r="R2" s="226"/>
      <c r="S2" s="349"/>
      <c r="T2" s="349"/>
      <c r="U2" s="349"/>
      <c r="Z2" s="151"/>
      <c r="AA2" s="151"/>
      <c r="AC2" s="187"/>
      <c r="AD2" s="187"/>
    </row>
    <row r="3" spans="1:30" ht="13.5" customHeight="1">
      <c r="A3" s="446" t="s">
        <v>30</v>
      </c>
      <c r="B3" s="633" t="s">
        <v>584</v>
      </c>
      <c r="C3" s="10" t="s">
        <v>31</v>
      </c>
      <c r="D3" s="10">
        <f aca="true" t="shared" si="0" ref="D3:H4">D6+D9+D12+D18+D21+D15</f>
        <v>0</v>
      </c>
      <c r="E3" s="10">
        <f t="shared" si="0"/>
        <v>0</v>
      </c>
      <c r="F3" s="10">
        <f>F6+F9+F12+F18+F21+F15</f>
        <v>0</v>
      </c>
      <c r="G3" s="10">
        <f t="shared" si="0"/>
        <v>0</v>
      </c>
      <c r="H3" s="10">
        <f t="shared" si="0"/>
        <v>0</v>
      </c>
      <c r="I3" s="10">
        <f aca="true" t="shared" si="1" ref="I3:N4">I6+I9+I12+I18+I21+I15</f>
        <v>0</v>
      </c>
      <c r="J3" s="10">
        <f t="shared" si="1"/>
        <v>0</v>
      </c>
      <c r="K3" s="10">
        <f>K6+K9+K12+K18+K21+K15</f>
        <v>0</v>
      </c>
      <c r="L3" s="10">
        <f>L6+L9+L12+L18+L21+L15</f>
        <v>0</v>
      </c>
      <c r="M3" s="10">
        <f t="shared" si="1"/>
        <v>0</v>
      </c>
      <c r="N3" s="10">
        <f t="shared" si="1"/>
        <v>0</v>
      </c>
      <c r="O3" s="35">
        <f>SUM(D3:N3)</f>
        <v>0</v>
      </c>
      <c r="P3" s="339"/>
      <c r="Q3" s="339"/>
      <c r="R3" s="226"/>
      <c r="S3" s="349"/>
      <c r="T3" s="349"/>
      <c r="U3" s="349"/>
      <c r="Z3" s="151"/>
      <c r="AA3" s="151"/>
      <c r="AC3" s="187"/>
      <c r="AD3" s="187"/>
    </row>
    <row r="4" spans="1:30" ht="13.5" customHeight="1">
      <c r="A4" s="447"/>
      <c r="B4" s="634"/>
      <c r="C4" s="11" t="s">
        <v>32</v>
      </c>
      <c r="D4" s="11">
        <f t="shared" si="0"/>
        <v>0</v>
      </c>
      <c r="E4" s="11">
        <f t="shared" si="0"/>
        <v>0</v>
      </c>
      <c r="F4" s="11">
        <f>F7+F10+F13+F19+F22+F16</f>
        <v>0</v>
      </c>
      <c r="G4" s="11">
        <f>G7+G10+G13+G19+G22+G16</f>
        <v>0</v>
      </c>
      <c r="H4" s="11">
        <f t="shared" si="0"/>
        <v>0</v>
      </c>
      <c r="I4" s="11">
        <f t="shared" si="1"/>
        <v>0</v>
      </c>
      <c r="J4" s="11">
        <f t="shared" si="1"/>
        <v>0</v>
      </c>
      <c r="K4" s="11">
        <f>K7+K10+K13+K19+K22+K16</f>
        <v>0</v>
      </c>
      <c r="L4" s="11">
        <f>L7+L10+L13+L19+L22+L16</f>
        <v>0</v>
      </c>
      <c r="M4" s="11">
        <f>M7+M10+M13+M19+M22+M16</f>
        <v>0</v>
      </c>
      <c r="N4" s="11">
        <f t="shared" si="1"/>
        <v>0</v>
      </c>
      <c r="O4" s="36">
        <f>SUM(D4:N4)</f>
        <v>0</v>
      </c>
      <c r="P4" s="339"/>
      <c r="Q4" s="339"/>
      <c r="R4" s="226"/>
      <c r="S4" s="349"/>
      <c r="T4" s="349"/>
      <c r="U4" s="349"/>
      <c r="Z4" s="151"/>
      <c r="AA4" s="151"/>
      <c r="AC4" s="187"/>
      <c r="AD4" s="187"/>
    </row>
    <row r="5" spans="1:30" ht="13.5" customHeight="1">
      <c r="A5" s="444"/>
      <c r="B5" s="635"/>
      <c r="C5" s="304" t="s">
        <v>276</v>
      </c>
      <c r="D5" s="304">
        <f>SUM(D3:D4)</f>
        <v>0</v>
      </c>
      <c r="E5" s="304">
        <f>SUM(E3:E4)</f>
        <v>0</v>
      </c>
      <c r="F5" s="304">
        <f>SUM(F3:F4)</f>
        <v>0</v>
      </c>
      <c r="G5" s="304">
        <f aca="true" t="shared" si="2" ref="G5:N5">SUM(G3:G4)</f>
        <v>0</v>
      </c>
      <c r="H5" s="304">
        <f>SUM(H3:H4)</f>
        <v>0</v>
      </c>
      <c r="I5" s="305">
        <f t="shared" si="2"/>
        <v>0</v>
      </c>
      <c r="J5" s="304">
        <f t="shared" si="2"/>
        <v>0</v>
      </c>
      <c r="K5" s="304">
        <f t="shared" si="2"/>
        <v>0</v>
      </c>
      <c r="L5" s="304">
        <f t="shared" si="2"/>
        <v>0</v>
      </c>
      <c r="M5" s="304">
        <f t="shared" si="2"/>
        <v>0</v>
      </c>
      <c r="N5" s="304">
        <f t="shared" si="2"/>
        <v>0</v>
      </c>
      <c r="O5" s="306">
        <f>SUM(D5:N5)</f>
        <v>0</v>
      </c>
      <c r="P5" s="339"/>
      <c r="Q5" s="339"/>
      <c r="R5" s="226"/>
      <c r="S5" s="349"/>
      <c r="T5" s="349"/>
      <c r="U5" s="349"/>
      <c r="Z5" s="151"/>
      <c r="AA5" s="151"/>
      <c r="AC5" s="187"/>
      <c r="AD5" s="187"/>
    </row>
    <row r="6" spans="1:30" ht="13.5" customHeight="1">
      <c r="A6" s="638" t="s">
        <v>33</v>
      </c>
      <c r="B6" s="478" t="s">
        <v>585</v>
      </c>
      <c r="C6" s="37" t="s">
        <v>31</v>
      </c>
      <c r="D6" s="84"/>
      <c r="E6" s="84"/>
      <c r="F6" s="84"/>
      <c r="G6" s="84"/>
      <c r="H6" s="84"/>
      <c r="I6" s="84"/>
      <c r="J6" s="84"/>
      <c r="K6" s="84"/>
      <c r="L6" s="84"/>
      <c r="M6" s="84"/>
      <c r="N6" s="84"/>
      <c r="O6" s="38">
        <f aca="true" t="shared" si="3" ref="O6:O22">SUM(D6:N6)</f>
        <v>0</v>
      </c>
      <c r="P6" s="339">
        <f>IF(OR(D6="",E6="",F6="",G6="",H6="",I6="",J6="",K6="",L6="",M6="",N6="",D7="",E7="",F7="",G7="",H7="",I7="",J7="",K7="",L7="",M7="",N7=""),1,0)</f>
        <v>1</v>
      </c>
      <c r="Q6" s="339">
        <f>P6+P9+P12+P15+P18+P21</f>
        <v>6</v>
      </c>
      <c r="R6" s="226"/>
      <c r="S6" s="349"/>
      <c r="T6" s="349"/>
      <c r="U6" s="349"/>
      <c r="Z6" s="151"/>
      <c r="AA6" s="151"/>
      <c r="AC6" s="187"/>
      <c r="AD6" s="187"/>
    </row>
    <row r="7" spans="1:30" ht="13.5" customHeight="1">
      <c r="A7" s="639"/>
      <c r="B7" s="479"/>
      <c r="C7" s="39" t="s">
        <v>32</v>
      </c>
      <c r="D7" s="16"/>
      <c r="E7" s="16"/>
      <c r="F7" s="16"/>
      <c r="G7" s="16"/>
      <c r="H7" s="16"/>
      <c r="I7" s="16"/>
      <c r="J7" s="16"/>
      <c r="K7" s="16"/>
      <c r="L7" s="16"/>
      <c r="M7" s="16"/>
      <c r="N7" s="16"/>
      <c r="O7" s="36">
        <f t="shared" si="3"/>
        <v>0</v>
      </c>
      <c r="P7" s="339"/>
      <c r="Q7" s="339"/>
      <c r="R7" s="226"/>
      <c r="S7" s="349"/>
      <c r="T7" s="349"/>
      <c r="U7" s="349"/>
      <c r="Z7" s="151"/>
      <c r="AA7" s="151"/>
      <c r="AC7" s="187"/>
      <c r="AD7" s="187"/>
    </row>
    <row r="8" spans="1:30" ht="13.5" customHeight="1">
      <c r="A8" s="640"/>
      <c r="B8" s="445"/>
      <c r="C8" s="307" t="s">
        <v>276</v>
      </c>
      <c r="D8" s="304">
        <f>SUM(D6:D7)</f>
        <v>0</v>
      </c>
      <c r="E8" s="304">
        <f>SUM(E6:E7)</f>
        <v>0</v>
      </c>
      <c r="F8" s="304">
        <f>SUM(F6:F7)</f>
        <v>0</v>
      </c>
      <c r="G8" s="304">
        <f aca="true" t="shared" si="4" ref="G8:N8">SUM(G6:G7)</f>
        <v>0</v>
      </c>
      <c r="H8" s="304">
        <f t="shared" si="4"/>
        <v>0</v>
      </c>
      <c r="I8" s="305">
        <f t="shared" si="4"/>
        <v>0</v>
      </c>
      <c r="J8" s="304">
        <f t="shared" si="4"/>
        <v>0</v>
      </c>
      <c r="K8" s="304">
        <f t="shared" si="4"/>
        <v>0</v>
      </c>
      <c r="L8" s="304">
        <f t="shared" si="4"/>
        <v>0</v>
      </c>
      <c r="M8" s="304">
        <f t="shared" si="4"/>
        <v>0</v>
      </c>
      <c r="N8" s="304">
        <f t="shared" si="4"/>
        <v>0</v>
      </c>
      <c r="O8" s="308">
        <f t="shared" si="3"/>
        <v>0</v>
      </c>
      <c r="P8" s="339"/>
      <c r="Q8" s="339"/>
      <c r="R8" s="226"/>
      <c r="S8" s="349"/>
      <c r="T8" s="349"/>
      <c r="U8" s="349"/>
      <c r="Z8" s="151"/>
      <c r="AA8" s="151"/>
      <c r="AC8" s="187"/>
      <c r="AD8" s="187"/>
    </row>
    <row r="9" spans="1:30" ht="13.5" customHeight="1">
      <c r="A9" s="638" t="s">
        <v>34</v>
      </c>
      <c r="B9" s="424" t="s">
        <v>379</v>
      </c>
      <c r="C9" s="37" t="s">
        <v>31</v>
      </c>
      <c r="D9" s="84"/>
      <c r="E9" s="84"/>
      <c r="F9" s="84"/>
      <c r="G9" s="84"/>
      <c r="H9" s="84"/>
      <c r="I9" s="84"/>
      <c r="J9" s="84"/>
      <c r="K9" s="84"/>
      <c r="L9" s="84"/>
      <c r="M9" s="84"/>
      <c r="N9" s="84"/>
      <c r="O9" s="38">
        <f t="shared" si="3"/>
        <v>0</v>
      </c>
      <c r="P9" s="339">
        <f>IF(OR(D9="",E9="",F9="",G9="",H9="",I9="",J9="",K9="",L9="",M9="",N9="",D10="",E10="",F10="",G10="",H10="",I10="",J10="",K10="",L10="",M10="",N10=""),1,0)</f>
        <v>1</v>
      </c>
      <c r="Q9" s="339"/>
      <c r="R9" s="226"/>
      <c r="S9" s="349"/>
      <c r="T9" s="349"/>
      <c r="U9" s="349"/>
      <c r="Z9" s="151"/>
      <c r="AA9" s="151"/>
      <c r="AC9" s="187"/>
      <c r="AD9" s="187"/>
    </row>
    <row r="10" spans="1:30" ht="13.5" customHeight="1">
      <c r="A10" s="639"/>
      <c r="B10" s="636"/>
      <c r="C10" s="39" t="s">
        <v>32</v>
      </c>
      <c r="D10" s="16"/>
      <c r="E10" s="16"/>
      <c r="F10" s="16"/>
      <c r="G10" s="16"/>
      <c r="H10" s="16"/>
      <c r="I10" s="16"/>
      <c r="J10" s="16"/>
      <c r="K10" s="16"/>
      <c r="L10" s="16"/>
      <c r="M10" s="16"/>
      <c r="N10" s="16"/>
      <c r="O10" s="36">
        <f t="shared" si="3"/>
        <v>0</v>
      </c>
      <c r="P10" s="339"/>
      <c r="Q10" s="339"/>
      <c r="R10" s="226"/>
      <c r="S10" s="349"/>
      <c r="T10" s="349"/>
      <c r="U10" s="349"/>
      <c r="Z10" s="151"/>
      <c r="AA10" s="151"/>
      <c r="AC10" s="187"/>
      <c r="AD10" s="187"/>
    </row>
    <row r="11" spans="1:30" ht="13.5" customHeight="1">
      <c r="A11" s="640"/>
      <c r="B11" s="637"/>
      <c r="C11" s="307" t="s">
        <v>276</v>
      </c>
      <c r="D11" s="307">
        <f aca="true" t="shared" si="5" ref="D11:N11">SUM(D9:D10)</f>
        <v>0</v>
      </c>
      <c r="E11" s="307">
        <f t="shared" si="5"/>
        <v>0</v>
      </c>
      <c r="F11" s="307">
        <f t="shared" si="5"/>
        <v>0</v>
      </c>
      <c r="G11" s="307">
        <f t="shared" si="5"/>
        <v>0</v>
      </c>
      <c r="H11" s="307">
        <f t="shared" si="5"/>
        <v>0</v>
      </c>
      <c r="I11" s="309">
        <f t="shared" si="5"/>
        <v>0</v>
      </c>
      <c r="J11" s="307">
        <f t="shared" si="5"/>
        <v>0</v>
      </c>
      <c r="K11" s="307">
        <f t="shared" si="5"/>
        <v>0</v>
      </c>
      <c r="L11" s="307">
        <f t="shared" si="5"/>
        <v>0</v>
      </c>
      <c r="M11" s="307">
        <f t="shared" si="5"/>
        <v>0</v>
      </c>
      <c r="N11" s="307">
        <f t="shared" si="5"/>
        <v>0</v>
      </c>
      <c r="O11" s="308">
        <f t="shared" si="3"/>
        <v>0</v>
      </c>
      <c r="P11" s="339"/>
      <c r="Q11" s="339"/>
      <c r="R11" s="226"/>
      <c r="S11" s="349"/>
      <c r="T11" s="349"/>
      <c r="U11" s="349"/>
      <c r="Z11" s="151"/>
      <c r="AA11" s="151"/>
      <c r="AC11" s="187"/>
      <c r="AD11" s="187"/>
    </row>
    <row r="12" spans="1:30" ht="13.5" customHeight="1">
      <c r="A12" s="638" t="s">
        <v>35</v>
      </c>
      <c r="B12" s="424" t="s">
        <v>555</v>
      </c>
      <c r="C12" s="41" t="s">
        <v>31</v>
      </c>
      <c r="D12" s="84"/>
      <c r="E12" s="84"/>
      <c r="F12" s="84"/>
      <c r="G12" s="84"/>
      <c r="H12" s="84"/>
      <c r="I12" s="84"/>
      <c r="J12" s="84"/>
      <c r="K12" s="84"/>
      <c r="L12" s="84"/>
      <c r="M12" s="84"/>
      <c r="N12" s="84"/>
      <c r="O12" s="42">
        <f t="shared" si="3"/>
        <v>0</v>
      </c>
      <c r="P12" s="339">
        <f>IF(OR(D12="",E12="",F12="",G12="",H12="",I12="",J12="",K12="",L12="",M12="",N12="",D13="",E13="",F13="",G13="",H13="",I13="",J13="",K13="",L13="",M13="",N13=""),1,0)</f>
        <v>1</v>
      </c>
      <c r="Q12" s="339"/>
      <c r="R12" s="226"/>
      <c r="S12" s="349"/>
      <c r="T12" s="349"/>
      <c r="U12" s="349"/>
      <c r="Z12" s="151"/>
      <c r="AA12" s="151"/>
      <c r="AC12" s="187"/>
      <c r="AD12" s="187"/>
    </row>
    <row r="13" spans="1:30" ht="13.5" customHeight="1">
      <c r="A13" s="639"/>
      <c r="B13" s="425"/>
      <c r="C13" s="43" t="s">
        <v>32</v>
      </c>
      <c r="D13" s="16"/>
      <c r="E13" s="16"/>
      <c r="F13" s="16"/>
      <c r="G13" s="16"/>
      <c r="H13" s="16"/>
      <c r="I13" s="16"/>
      <c r="J13" s="16"/>
      <c r="K13" s="16"/>
      <c r="L13" s="16"/>
      <c r="M13" s="16"/>
      <c r="N13" s="16"/>
      <c r="O13" s="36">
        <f t="shared" si="3"/>
        <v>0</v>
      </c>
      <c r="P13" s="339"/>
      <c r="Q13" s="339"/>
      <c r="R13" s="226"/>
      <c r="S13" s="349"/>
      <c r="T13" s="349"/>
      <c r="U13" s="349"/>
      <c r="Z13" s="151"/>
      <c r="AA13" s="151"/>
      <c r="AC13" s="187"/>
      <c r="AD13" s="187"/>
    </row>
    <row r="14" spans="1:30" ht="13.5" customHeight="1">
      <c r="A14" s="640"/>
      <c r="B14" s="426"/>
      <c r="C14" s="307" t="s">
        <v>276</v>
      </c>
      <c r="D14" s="307">
        <f aca="true" t="shared" si="6" ref="D14:N14">SUM(D12:D13)</f>
        <v>0</v>
      </c>
      <c r="E14" s="307">
        <f t="shared" si="6"/>
        <v>0</v>
      </c>
      <c r="F14" s="307">
        <f t="shared" si="6"/>
        <v>0</v>
      </c>
      <c r="G14" s="307">
        <f t="shared" si="6"/>
        <v>0</v>
      </c>
      <c r="H14" s="307">
        <f t="shared" si="6"/>
        <v>0</v>
      </c>
      <c r="I14" s="309">
        <f t="shared" si="6"/>
        <v>0</v>
      </c>
      <c r="J14" s="307">
        <f t="shared" si="6"/>
        <v>0</v>
      </c>
      <c r="K14" s="307">
        <f t="shared" si="6"/>
        <v>0</v>
      </c>
      <c r="L14" s="307">
        <f t="shared" si="6"/>
        <v>0</v>
      </c>
      <c r="M14" s="307">
        <f t="shared" si="6"/>
        <v>0</v>
      </c>
      <c r="N14" s="307">
        <f t="shared" si="6"/>
        <v>0</v>
      </c>
      <c r="O14" s="308">
        <f t="shared" si="3"/>
        <v>0</v>
      </c>
      <c r="P14" s="339"/>
      <c r="Q14" s="339"/>
      <c r="R14" s="226"/>
      <c r="S14" s="349"/>
      <c r="T14" s="349"/>
      <c r="U14" s="349"/>
      <c r="Z14" s="151"/>
      <c r="AA14" s="151"/>
      <c r="AC14" s="187"/>
      <c r="AD14" s="187"/>
    </row>
    <row r="15" spans="1:30" ht="13.5" customHeight="1">
      <c r="A15" s="638" t="s">
        <v>36</v>
      </c>
      <c r="B15" s="478" t="s">
        <v>273</v>
      </c>
      <c r="C15" s="41" t="s">
        <v>31</v>
      </c>
      <c r="D15" s="84"/>
      <c r="E15" s="84"/>
      <c r="F15" s="84"/>
      <c r="G15" s="84"/>
      <c r="H15" s="84"/>
      <c r="I15" s="84"/>
      <c r="J15" s="84"/>
      <c r="K15" s="84"/>
      <c r="L15" s="84"/>
      <c r="M15" s="84"/>
      <c r="N15" s="84"/>
      <c r="O15" s="44">
        <f t="shared" si="3"/>
        <v>0</v>
      </c>
      <c r="P15" s="339">
        <f>IF(OR(D15="",E15="",F15="",G15="",H15="",I15="",J15="",K15="",L15="",M15="",N15="",D16="",E16="",F16="",G16="",H16="",I16="",J16="",K16="",L16="",M16="",N16=""),1,0)</f>
        <v>1</v>
      </c>
      <c r="Q15" s="339"/>
      <c r="R15" s="226"/>
      <c r="S15" s="349"/>
      <c r="T15" s="349"/>
      <c r="U15" s="349"/>
      <c r="Z15" s="151"/>
      <c r="AA15" s="151"/>
      <c r="AC15" s="187"/>
      <c r="AD15" s="187"/>
    </row>
    <row r="16" spans="1:30" ht="13.5" customHeight="1">
      <c r="A16" s="639"/>
      <c r="B16" s="479"/>
      <c r="C16" s="43" t="s">
        <v>32</v>
      </c>
      <c r="D16" s="16"/>
      <c r="E16" s="16"/>
      <c r="F16" s="16"/>
      <c r="G16" s="16"/>
      <c r="H16" s="16"/>
      <c r="I16" s="16"/>
      <c r="J16" s="16"/>
      <c r="K16" s="16"/>
      <c r="L16" s="16"/>
      <c r="M16" s="16"/>
      <c r="N16" s="16"/>
      <c r="O16" s="36">
        <f t="shared" si="3"/>
        <v>0</v>
      </c>
      <c r="P16" s="339"/>
      <c r="Q16" s="339"/>
      <c r="R16" s="226"/>
      <c r="S16" s="349"/>
      <c r="T16" s="349"/>
      <c r="U16" s="349"/>
      <c r="Z16" s="151"/>
      <c r="AA16" s="151"/>
      <c r="AC16" s="187"/>
      <c r="AD16" s="187"/>
    </row>
    <row r="17" spans="1:30" ht="13.5" customHeight="1">
      <c r="A17" s="640"/>
      <c r="B17" s="445"/>
      <c r="C17" s="307" t="s">
        <v>276</v>
      </c>
      <c r="D17" s="307">
        <f>SUM(D15:D16)</f>
        <v>0</v>
      </c>
      <c r="E17" s="307">
        <f>SUM(E15:E16)</f>
        <v>0</v>
      </c>
      <c r="F17" s="307">
        <f>SUM(F15:F16)</f>
        <v>0</v>
      </c>
      <c r="G17" s="307">
        <f aca="true" t="shared" si="7" ref="G17:N17">SUM(G15:G16)</f>
        <v>0</v>
      </c>
      <c r="H17" s="307">
        <f t="shared" si="7"/>
        <v>0</v>
      </c>
      <c r="I17" s="309">
        <f t="shared" si="7"/>
        <v>0</v>
      </c>
      <c r="J17" s="307">
        <f t="shared" si="7"/>
        <v>0</v>
      </c>
      <c r="K17" s="307">
        <f t="shared" si="7"/>
        <v>0</v>
      </c>
      <c r="L17" s="307">
        <f>SUM(L15:L16)</f>
        <v>0</v>
      </c>
      <c r="M17" s="307">
        <f>SUM(M15:M16)</f>
        <v>0</v>
      </c>
      <c r="N17" s="307">
        <f t="shared" si="7"/>
        <v>0</v>
      </c>
      <c r="O17" s="310">
        <f t="shared" si="3"/>
        <v>0</v>
      </c>
      <c r="P17" s="339"/>
      <c r="Q17" s="339"/>
      <c r="R17" s="226"/>
      <c r="S17" s="349"/>
      <c r="T17" s="349"/>
      <c r="U17" s="349"/>
      <c r="Z17" s="151"/>
      <c r="AA17" s="151"/>
      <c r="AC17" s="187"/>
      <c r="AD17" s="187"/>
    </row>
    <row r="18" spans="1:30" ht="13.5" customHeight="1">
      <c r="A18" s="638" t="s">
        <v>37</v>
      </c>
      <c r="B18" s="424" t="s">
        <v>586</v>
      </c>
      <c r="C18" s="37" t="s">
        <v>31</v>
      </c>
      <c r="D18" s="84"/>
      <c r="E18" s="84"/>
      <c r="F18" s="84"/>
      <c r="G18" s="84"/>
      <c r="H18" s="84"/>
      <c r="I18" s="84"/>
      <c r="J18" s="84"/>
      <c r="K18" s="84"/>
      <c r="L18" s="84"/>
      <c r="M18" s="84"/>
      <c r="N18" s="84"/>
      <c r="O18" s="38">
        <f t="shared" si="3"/>
        <v>0</v>
      </c>
      <c r="P18" s="339">
        <f>IF(OR(D18="",E18="",F18="",G18="",H18="",I18="",J18="",K18="",L18="",M18="",N18="",D19="",E19="",F19="",G19="",H19="",I19="",J19="",K19="",L19="",M19="",N19=""),1,0)</f>
        <v>1</v>
      </c>
      <c r="Q18" s="339"/>
      <c r="R18" s="226"/>
      <c r="S18" s="349"/>
      <c r="T18" s="349"/>
      <c r="U18" s="349"/>
      <c r="Z18" s="151"/>
      <c r="AA18" s="151"/>
      <c r="AC18" s="187"/>
      <c r="AD18" s="187"/>
    </row>
    <row r="19" spans="1:30" ht="13.5" customHeight="1">
      <c r="A19" s="639"/>
      <c r="B19" s="485"/>
      <c r="C19" s="39" t="s">
        <v>32</v>
      </c>
      <c r="D19" s="16"/>
      <c r="E19" s="16"/>
      <c r="F19" s="16"/>
      <c r="G19" s="16"/>
      <c r="H19" s="16"/>
      <c r="I19" s="16"/>
      <c r="J19" s="16"/>
      <c r="K19" s="16"/>
      <c r="L19" s="16"/>
      <c r="M19" s="16"/>
      <c r="N19" s="16"/>
      <c r="O19" s="36">
        <f t="shared" si="3"/>
        <v>0</v>
      </c>
      <c r="P19" s="339"/>
      <c r="Q19" s="339"/>
      <c r="R19" s="226"/>
      <c r="S19" s="349"/>
      <c r="T19" s="349"/>
      <c r="U19" s="349"/>
      <c r="Z19" s="151"/>
      <c r="AA19" s="151"/>
      <c r="AC19" s="187"/>
      <c r="AD19" s="187"/>
    </row>
    <row r="20" spans="1:30" ht="13.5" customHeight="1">
      <c r="A20" s="640"/>
      <c r="B20" s="486"/>
      <c r="C20" s="307" t="s">
        <v>276</v>
      </c>
      <c r="D20" s="307">
        <f>SUM(D18:D19)</f>
        <v>0</v>
      </c>
      <c r="E20" s="307">
        <f>SUM(E18:E19)</f>
        <v>0</v>
      </c>
      <c r="F20" s="307">
        <f>SUM(F18:F19)</f>
        <v>0</v>
      </c>
      <c r="G20" s="307">
        <f>SUM(G18:G19)</f>
        <v>0</v>
      </c>
      <c r="H20" s="307">
        <f aca="true" t="shared" si="8" ref="H20:N20">SUM(H18:H19)</f>
        <v>0</v>
      </c>
      <c r="I20" s="309">
        <f t="shared" si="8"/>
        <v>0</v>
      </c>
      <c r="J20" s="307">
        <f t="shared" si="8"/>
        <v>0</v>
      </c>
      <c r="K20" s="307">
        <f>SUM(K18:K19)</f>
        <v>0</v>
      </c>
      <c r="L20" s="307">
        <f>SUM(L18:L19)</f>
        <v>0</v>
      </c>
      <c r="M20" s="307">
        <f>SUM(M18:M19)</f>
        <v>0</v>
      </c>
      <c r="N20" s="307">
        <f t="shared" si="8"/>
        <v>0</v>
      </c>
      <c r="O20" s="308">
        <f t="shared" si="3"/>
        <v>0</v>
      </c>
      <c r="P20" s="339"/>
      <c r="Q20" s="339"/>
      <c r="R20" s="226"/>
      <c r="S20" s="349"/>
      <c r="T20" s="349"/>
      <c r="U20" s="349"/>
      <c r="Z20" s="151"/>
      <c r="AA20" s="151"/>
      <c r="AC20" s="187"/>
      <c r="AD20" s="187"/>
    </row>
    <row r="21" spans="1:30" ht="13.5" customHeight="1">
      <c r="A21" s="638" t="s">
        <v>38</v>
      </c>
      <c r="B21" s="478" t="s">
        <v>330</v>
      </c>
      <c r="C21" s="37" t="s">
        <v>31</v>
      </c>
      <c r="D21" s="84"/>
      <c r="E21" s="84"/>
      <c r="F21" s="84"/>
      <c r="G21" s="84"/>
      <c r="H21" s="84"/>
      <c r="I21" s="84"/>
      <c r="J21" s="84"/>
      <c r="K21" s="84"/>
      <c r="L21" s="84"/>
      <c r="M21" s="84"/>
      <c r="N21" s="84"/>
      <c r="O21" s="38">
        <f t="shared" si="3"/>
        <v>0</v>
      </c>
      <c r="P21" s="339">
        <f>IF(OR(D21="",E21="",F21="",G21="",H21="",I21="",J21="",K21="",L21="",M21="",N21="",D22="",E22="",F22="",G22="",H22="",I22="",J22="",K22="",L22="",M22="",N22=""),1,0)</f>
        <v>1</v>
      </c>
      <c r="Q21" s="392" t="str">
        <f>IF(AND(O23&gt;0,OR(A26="",A26=0)),"ERRO","OK")</f>
        <v>OK</v>
      </c>
      <c r="R21" s="226"/>
      <c r="S21" s="349"/>
      <c r="T21" s="349"/>
      <c r="U21" s="349"/>
      <c r="Z21" s="151"/>
      <c r="AA21" s="151"/>
      <c r="AC21" s="187"/>
      <c r="AD21" s="187"/>
    </row>
    <row r="22" spans="1:30" ht="13.5" customHeight="1">
      <c r="A22" s="639"/>
      <c r="B22" s="479"/>
      <c r="C22" s="39" t="s">
        <v>32</v>
      </c>
      <c r="D22" s="16"/>
      <c r="E22" s="16"/>
      <c r="F22" s="16"/>
      <c r="G22" s="16"/>
      <c r="H22" s="16"/>
      <c r="I22" s="16"/>
      <c r="J22" s="16"/>
      <c r="K22" s="16"/>
      <c r="L22" s="16"/>
      <c r="M22" s="16"/>
      <c r="N22" s="16"/>
      <c r="O22" s="36">
        <f t="shared" si="3"/>
        <v>0</v>
      </c>
      <c r="P22" s="339"/>
      <c r="Q22" s="339"/>
      <c r="R22" s="226"/>
      <c r="S22" s="349"/>
      <c r="T22" s="349"/>
      <c r="U22" s="349"/>
      <c r="Z22" s="151"/>
      <c r="AA22" s="151"/>
      <c r="AC22" s="187"/>
      <c r="AD22" s="187"/>
    </row>
    <row r="23" spans="1:30" ht="13.5" customHeight="1" thickBot="1">
      <c r="A23" s="641"/>
      <c r="B23" s="441"/>
      <c r="C23" s="311" t="s">
        <v>276</v>
      </c>
      <c r="D23" s="311">
        <f>SUM(D21:D22)</f>
        <v>0</v>
      </c>
      <c r="E23" s="311">
        <f>SUM(E21:E22)</f>
        <v>0</v>
      </c>
      <c r="F23" s="311">
        <f>SUM(F21:F22)</f>
        <v>0</v>
      </c>
      <c r="G23" s="311">
        <f aca="true" t="shared" si="9" ref="G23:N23">SUM(G21:G22)</f>
        <v>0</v>
      </c>
      <c r="H23" s="311">
        <f t="shared" si="9"/>
        <v>0</v>
      </c>
      <c r="I23" s="312">
        <f t="shared" si="9"/>
        <v>0</v>
      </c>
      <c r="J23" s="311">
        <f t="shared" si="9"/>
        <v>0</v>
      </c>
      <c r="K23" s="311">
        <f t="shared" si="9"/>
        <v>0</v>
      </c>
      <c r="L23" s="311">
        <f>SUM(L21:L22)</f>
        <v>0</v>
      </c>
      <c r="M23" s="311">
        <f>SUM(M21:M22)</f>
        <v>0</v>
      </c>
      <c r="N23" s="311">
        <f t="shared" si="9"/>
        <v>0</v>
      </c>
      <c r="O23" s="313">
        <f>SUM(O21:O22)</f>
        <v>0</v>
      </c>
      <c r="P23" s="339"/>
      <c r="Q23" s="339"/>
      <c r="R23" s="226"/>
      <c r="S23" s="349"/>
      <c r="T23" s="349"/>
      <c r="U23" s="349"/>
      <c r="Z23" s="151"/>
      <c r="AA23" s="151"/>
      <c r="AC23" s="187"/>
      <c r="AD23" s="187"/>
    </row>
    <row r="24" spans="15:20" ht="13.5" customHeight="1">
      <c r="O24" s="348"/>
      <c r="P24" s="226"/>
      <c r="Q24" s="226"/>
      <c r="R24" s="226"/>
      <c r="S24" s="349"/>
      <c r="T24" s="349"/>
    </row>
    <row r="25" spans="1:18" ht="13.5" customHeight="1" thickBot="1">
      <c r="A25" s="46" t="s">
        <v>430</v>
      </c>
      <c r="B25" s="46"/>
      <c r="C25" s="47"/>
      <c r="D25" s="47"/>
      <c r="E25" s="47"/>
      <c r="F25" s="47"/>
      <c r="G25" s="47"/>
      <c r="H25" s="47"/>
      <c r="I25" s="47"/>
      <c r="J25" s="47"/>
      <c r="K25" s="47"/>
      <c r="L25" s="47"/>
      <c r="M25" s="48"/>
      <c r="P25" s="226"/>
      <c r="Q25" s="226"/>
      <c r="R25" s="226"/>
    </row>
    <row r="26" spans="1:18" ht="13.5" customHeight="1" thickBot="1">
      <c r="A26" s="472"/>
      <c r="B26" s="473"/>
      <c r="C26" s="473"/>
      <c r="D26" s="473"/>
      <c r="E26" s="473"/>
      <c r="F26" s="473"/>
      <c r="G26" s="473"/>
      <c r="H26" s="473"/>
      <c r="I26" s="473"/>
      <c r="J26" s="473"/>
      <c r="K26" s="473"/>
      <c r="L26" s="473"/>
      <c r="M26" s="473"/>
      <c r="N26" s="473"/>
      <c r="O26" s="474"/>
      <c r="P26" s="226"/>
      <c r="Q26" s="226"/>
      <c r="R26" s="226"/>
    </row>
    <row r="27" spans="1:18" ht="13.5" customHeight="1">
      <c r="A27" s="54"/>
      <c r="B27" s="54"/>
      <c r="C27" s="54"/>
      <c r="D27" s="54"/>
      <c r="E27" s="54"/>
      <c r="F27" s="54"/>
      <c r="G27" s="54"/>
      <c r="H27" s="54"/>
      <c r="I27" s="54"/>
      <c r="J27" s="54"/>
      <c r="K27" s="54"/>
      <c r="L27" s="54"/>
      <c r="M27" s="54"/>
      <c r="N27" s="415"/>
      <c r="O27" s="415"/>
      <c r="P27" s="226"/>
      <c r="Q27" s="226"/>
      <c r="R27" s="226"/>
    </row>
    <row r="28" spans="1:18" ht="13.5" customHeight="1">
      <c r="A28" s="416" t="s">
        <v>459</v>
      </c>
      <c r="B28" s="402"/>
      <c r="C28" s="298"/>
      <c r="D28" s="295"/>
      <c r="E28" s="295"/>
      <c r="F28" s="295"/>
      <c r="G28" s="295"/>
      <c r="H28" s="295"/>
      <c r="I28" s="295"/>
      <c r="J28" s="295"/>
      <c r="K28" s="295"/>
      <c r="L28" s="295"/>
      <c r="M28" s="295"/>
      <c r="N28" s="415"/>
      <c r="O28" s="415"/>
      <c r="P28" s="226"/>
      <c r="Q28" s="226"/>
      <c r="R28" s="226"/>
    </row>
    <row r="29" spans="1:18" ht="13.5" customHeight="1">
      <c r="A29" s="420" t="s">
        <v>618</v>
      </c>
      <c r="B29" s="420"/>
      <c r="C29" s="420"/>
      <c r="D29" s="420"/>
      <c r="E29" s="420"/>
      <c r="F29" s="420"/>
      <c r="G29" s="420"/>
      <c r="H29" s="420"/>
      <c r="I29" s="420"/>
      <c r="J29" s="420"/>
      <c r="K29" s="420"/>
      <c r="L29" s="420"/>
      <c r="M29" s="420"/>
      <c r="N29" s="420"/>
      <c r="O29" s="417"/>
      <c r="P29" s="393"/>
      <c r="Q29" s="226"/>
      <c r="R29" s="226"/>
    </row>
    <row r="30" spans="1:18" ht="13.5" customHeight="1">
      <c r="A30" s="420"/>
      <c r="B30" s="420"/>
      <c r="C30" s="420"/>
      <c r="D30" s="420"/>
      <c r="E30" s="420"/>
      <c r="F30" s="420"/>
      <c r="G30" s="420"/>
      <c r="H30" s="420"/>
      <c r="I30" s="420"/>
      <c r="J30" s="420"/>
      <c r="K30" s="420"/>
      <c r="L30" s="420"/>
      <c r="M30" s="420"/>
      <c r="N30" s="420"/>
      <c r="O30" s="417"/>
      <c r="P30" s="393"/>
      <c r="Q30" s="226"/>
      <c r="R30" s="226"/>
    </row>
    <row r="31" spans="1:18" ht="13.5" customHeight="1">
      <c r="A31" s="420"/>
      <c r="B31" s="420"/>
      <c r="C31" s="420"/>
      <c r="D31" s="420"/>
      <c r="E31" s="420"/>
      <c r="F31" s="420"/>
      <c r="G31" s="420"/>
      <c r="H31" s="420"/>
      <c r="I31" s="420"/>
      <c r="J31" s="420"/>
      <c r="K31" s="420"/>
      <c r="L31" s="420"/>
      <c r="M31" s="420"/>
      <c r="N31" s="420"/>
      <c r="O31" s="417"/>
      <c r="P31" s="393"/>
      <c r="Q31" s="226"/>
      <c r="R31" s="226"/>
    </row>
    <row r="32" spans="1:18" ht="13.5" customHeight="1">
      <c r="A32" s="420"/>
      <c r="B32" s="420"/>
      <c r="C32" s="420"/>
      <c r="D32" s="420"/>
      <c r="E32" s="420"/>
      <c r="F32" s="420"/>
      <c r="G32" s="420"/>
      <c r="H32" s="420"/>
      <c r="I32" s="420"/>
      <c r="J32" s="420"/>
      <c r="K32" s="420"/>
      <c r="L32" s="420"/>
      <c r="M32" s="420"/>
      <c r="N32" s="420"/>
      <c r="O32" s="417"/>
      <c r="P32" s="393"/>
      <c r="Q32" s="226"/>
      <c r="R32" s="226"/>
    </row>
    <row r="33" spans="1:18" ht="13.5" customHeight="1">
      <c r="A33" s="420"/>
      <c r="B33" s="420"/>
      <c r="C33" s="420"/>
      <c r="D33" s="420"/>
      <c r="E33" s="420"/>
      <c r="F33" s="420"/>
      <c r="G33" s="420"/>
      <c r="H33" s="420"/>
      <c r="I33" s="420"/>
      <c r="J33" s="420"/>
      <c r="K33" s="420"/>
      <c r="L33" s="420"/>
      <c r="M33" s="420"/>
      <c r="N33" s="420"/>
      <c r="O33" s="417"/>
      <c r="P33" s="393"/>
      <c r="Q33" s="226"/>
      <c r="R33" s="226"/>
    </row>
    <row r="34" spans="1:18" ht="13.5" customHeight="1">
      <c r="A34" s="420"/>
      <c r="B34" s="420"/>
      <c r="C34" s="420"/>
      <c r="D34" s="420"/>
      <c r="E34" s="420"/>
      <c r="F34" s="420"/>
      <c r="G34" s="420"/>
      <c r="H34" s="420"/>
      <c r="I34" s="420"/>
      <c r="J34" s="420"/>
      <c r="K34" s="420"/>
      <c r="L34" s="420"/>
      <c r="M34" s="420"/>
      <c r="N34" s="420"/>
      <c r="O34" s="417"/>
      <c r="P34" s="393"/>
      <c r="Q34" s="226"/>
      <c r="R34" s="226"/>
    </row>
    <row r="35" spans="1:18" ht="13.5" customHeight="1">
      <c r="A35" s="60"/>
      <c r="B35" s="60"/>
      <c r="C35" s="60"/>
      <c r="D35" s="60"/>
      <c r="E35" s="60"/>
      <c r="F35" s="60"/>
      <c r="G35" s="60"/>
      <c r="H35" s="60"/>
      <c r="I35" s="60"/>
      <c r="J35" s="60"/>
      <c r="K35" s="60"/>
      <c r="L35" s="60"/>
      <c r="M35" s="60"/>
      <c r="N35" s="60"/>
      <c r="P35" s="226"/>
      <c r="Q35" s="226"/>
      <c r="R35" s="226"/>
    </row>
    <row r="36" spans="1:18" ht="13.5" customHeight="1">
      <c r="A36" s="49"/>
      <c r="B36" s="49"/>
      <c r="C36" s="49"/>
      <c r="D36" s="49"/>
      <c r="E36" s="49"/>
      <c r="F36" s="49"/>
      <c r="G36" s="49"/>
      <c r="H36" s="49"/>
      <c r="I36" s="49"/>
      <c r="J36" s="49"/>
      <c r="K36" s="49"/>
      <c r="L36" s="49"/>
      <c r="M36" s="49"/>
      <c r="P36" s="226"/>
      <c r="Q36" s="226"/>
      <c r="R36" s="226"/>
    </row>
    <row r="37" spans="16:18" ht="13.5" customHeight="1" thickBot="1">
      <c r="P37" s="226"/>
      <c r="Q37" s="226"/>
      <c r="R37" s="226"/>
    </row>
    <row r="38" spans="1:30" ht="60.75">
      <c r="A38" s="32" t="s">
        <v>39</v>
      </c>
      <c r="B38" s="439" t="s">
        <v>587</v>
      </c>
      <c r="C38" s="434"/>
      <c r="D38" s="33" t="s">
        <v>606</v>
      </c>
      <c r="E38" s="33" t="s">
        <v>279</v>
      </c>
      <c r="F38" s="33" t="s">
        <v>610</v>
      </c>
      <c r="G38" s="33" t="s">
        <v>277</v>
      </c>
      <c r="H38" s="33" t="s">
        <v>278</v>
      </c>
      <c r="I38" s="33" t="s">
        <v>280</v>
      </c>
      <c r="J38" s="33" t="s">
        <v>281</v>
      </c>
      <c r="K38" s="33" t="s">
        <v>283</v>
      </c>
      <c r="L38" s="33" t="s">
        <v>545</v>
      </c>
      <c r="M38" s="33" t="s">
        <v>282</v>
      </c>
      <c r="N38" s="33" t="s">
        <v>608</v>
      </c>
      <c r="O38" s="50" t="s">
        <v>71</v>
      </c>
      <c r="P38" s="339"/>
      <c r="Q38" s="339"/>
      <c r="R38" s="226"/>
      <c r="S38" s="349"/>
      <c r="Z38" s="151"/>
      <c r="AA38" s="151"/>
      <c r="AC38" s="187"/>
      <c r="AD38" s="187"/>
    </row>
    <row r="39" spans="1:30" ht="13.5" customHeight="1">
      <c r="A39" s="446" t="s">
        <v>380</v>
      </c>
      <c r="B39" s="621" t="s">
        <v>40</v>
      </c>
      <c r="C39" s="37" t="s">
        <v>31</v>
      </c>
      <c r="D39" s="14"/>
      <c r="E39" s="14"/>
      <c r="F39" s="14"/>
      <c r="G39" s="14"/>
      <c r="H39" s="14"/>
      <c r="I39" s="14"/>
      <c r="J39" s="14"/>
      <c r="K39" s="14"/>
      <c r="L39" s="14"/>
      <c r="M39" s="14"/>
      <c r="N39" s="14"/>
      <c r="O39" s="12">
        <f aca="true" t="shared" si="10" ref="O39:O77">SUM(D39:N39)</f>
        <v>0</v>
      </c>
      <c r="P39" s="339">
        <f>IF(OR(D39="",E39="",F39="",G39="",H39="",I39="",J39="",K39="",L39="",M39="",N39="",D40="",E40="",F40="",G40="",H40="",I40="",J40="",K40="",L40="",M40="",N40=""),1,0)</f>
        <v>1</v>
      </c>
      <c r="Q39" s="339">
        <f>P39+P42+P45+P48+P51+P54+P57+P60+P63+P66+P69+P72</f>
        <v>12</v>
      </c>
      <c r="R39" s="226"/>
      <c r="S39" s="349"/>
      <c r="Z39" s="151"/>
      <c r="AA39" s="151"/>
      <c r="AC39" s="187"/>
      <c r="AD39" s="187"/>
    </row>
    <row r="40" spans="1:30" ht="13.5" customHeight="1">
      <c r="A40" s="447"/>
      <c r="B40" s="622"/>
      <c r="C40" s="39" t="s">
        <v>32</v>
      </c>
      <c r="D40" s="16"/>
      <c r="E40" s="16"/>
      <c r="F40" s="16"/>
      <c r="G40" s="16"/>
      <c r="H40" s="16"/>
      <c r="I40" s="17"/>
      <c r="J40" s="16"/>
      <c r="K40" s="16"/>
      <c r="L40" s="16"/>
      <c r="M40" s="16"/>
      <c r="N40" s="16"/>
      <c r="O40" s="12">
        <f t="shared" si="10"/>
        <v>0</v>
      </c>
      <c r="P40" s="339"/>
      <c r="Q40" s="339"/>
      <c r="R40" s="226"/>
      <c r="S40" s="349"/>
      <c r="Z40" s="151"/>
      <c r="AA40" s="151"/>
      <c r="AC40" s="187"/>
      <c r="AD40" s="187"/>
    </row>
    <row r="41" spans="1:30" ht="13.5" customHeight="1">
      <c r="A41" s="444"/>
      <c r="B41" s="623"/>
      <c r="C41" s="307" t="s">
        <v>276</v>
      </c>
      <c r="D41" s="304">
        <f aca="true" t="shared" si="11" ref="D41:N41">SUM(D39:D40)</f>
        <v>0</v>
      </c>
      <c r="E41" s="304">
        <f t="shared" si="11"/>
        <v>0</v>
      </c>
      <c r="F41" s="304">
        <f t="shared" si="11"/>
        <v>0</v>
      </c>
      <c r="G41" s="304">
        <f t="shared" si="11"/>
        <v>0</v>
      </c>
      <c r="H41" s="304">
        <f t="shared" si="11"/>
        <v>0</v>
      </c>
      <c r="I41" s="305">
        <f t="shared" si="11"/>
        <v>0</v>
      </c>
      <c r="J41" s="304">
        <f t="shared" si="11"/>
        <v>0</v>
      </c>
      <c r="K41" s="304">
        <f t="shared" si="11"/>
        <v>0</v>
      </c>
      <c r="L41" s="304">
        <f t="shared" si="11"/>
        <v>0</v>
      </c>
      <c r="M41" s="304">
        <f t="shared" si="11"/>
        <v>0</v>
      </c>
      <c r="N41" s="304">
        <f t="shared" si="11"/>
        <v>0</v>
      </c>
      <c r="O41" s="314">
        <f t="shared" si="10"/>
        <v>0</v>
      </c>
      <c r="P41" s="339"/>
      <c r="Q41" s="339"/>
      <c r="R41" s="226"/>
      <c r="S41" s="349"/>
      <c r="Z41" s="151"/>
      <c r="AA41" s="151"/>
      <c r="AC41" s="187"/>
      <c r="AD41" s="187"/>
    </row>
    <row r="42" spans="1:30" ht="13.5" customHeight="1">
      <c r="A42" s="446" t="s">
        <v>381</v>
      </c>
      <c r="B42" s="621" t="s">
        <v>392</v>
      </c>
      <c r="C42" s="37" t="s">
        <v>31</v>
      </c>
      <c r="D42" s="14"/>
      <c r="E42" s="14"/>
      <c r="F42" s="14"/>
      <c r="G42" s="14"/>
      <c r="H42" s="14"/>
      <c r="I42" s="15"/>
      <c r="J42" s="14"/>
      <c r="K42" s="14"/>
      <c r="L42" s="14"/>
      <c r="M42" s="14"/>
      <c r="N42" s="14"/>
      <c r="O42" s="12">
        <f t="shared" si="10"/>
        <v>0</v>
      </c>
      <c r="P42" s="339">
        <f>IF(OR(D42="",E42="",F42="",G42="",H42="",I42="",J42="",K42="",L42="",M42="",N42="",D43="",E43="",F43="",G43="",H43="",I43="",J43="",K43="",L43="",M43="",N43=""),1,0)</f>
        <v>1</v>
      </c>
      <c r="Q42" s="339"/>
      <c r="R42" s="226"/>
      <c r="S42" s="349"/>
      <c r="Z42" s="151"/>
      <c r="AA42" s="151"/>
      <c r="AC42" s="187"/>
      <c r="AD42" s="187"/>
    </row>
    <row r="43" spans="1:30" ht="13.5" customHeight="1">
      <c r="A43" s="447"/>
      <c r="B43" s="622"/>
      <c r="C43" s="39" t="s">
        <v>32</v>
      </c>
      <c r="D43" s="16"/>
      <c r="E43" s="16"/>
      <c r="F43" s="16"/>
      <c r="G43" s="16"/>
      <c r="H43" s="16"/>
      <c r="I43" s="17"/>
      <c r="J43" s="16"/>
      <c r="K43" s="16"/>
      <c r="L43" s="16"/>
      <c r="M43" s="16"/>
      <c r="N43" s="16"/>
      <c r="O43" s="12">
        <f t="shared" si="10"/>
        <v>0</v>
      </c>
      <c r="P43" s="339"/>
      <c r="Q43" s="339"/>
      <c r="R43" s="226"/>
      <c r="S43" s="349"/>
      <c r="Z43" s="151"/>
      <c r="AA43" s="151"/>
      <c r="AC43" s="187"/>
      <c r="AD43" s="187"/>
    </row>
    <row r="44" spans="1:30" ht="13.5" customHeight="1">
      <c r="A44" s="444"/>
      <c r="B44" s="623"/>
      <c r="C44" s="307" t="s">
        <v>276</v>
      </c>
      <c r="D44" s="307">
        <f aca="true" t="shared" si="12" ref="D44:N44">SUM(D42:D43)</f>
        <v>0</v>
      </c>
      <c r="E44" s="307">
        <f t="shared" si="12"/>
        <v>0</v>
      </c>
      <c r="F44" s="307">
        <f t="shared" si="12"/>
        <v>0</v>
      </c>
      <c r="G44" s="307">
        <f t="shared" si="12"/>
        <v>0</v>
      </c>
      <c r="H44" s="307">
        <f t="shared" si="12"/>
        <v>0</v>
      </c>
      <c r="I44" s="309">
        <f t="shared" si="12"/>
        <v>0</v>
      </c>
      <c r="J44" s="307">
        <f t="shared" si="12"/>
        <v>0</v>
      </c>
      <c r="K44" s="307">
        <f t="shared" si="12"/>
        <v>0</v>
      </c>
      <c r="L44" s="307">
        <f t="shared" si="12"/>
        <v>0</v>
      </c>
      <c r="M44" s="307">
        <f t="shared" si="12"/>
        <v>0</v>
      </c>
      <c r="N44" s="307">
        <f t="shared" si="12"/>
        <v>0</v>
      </c>
      <c r="O44" s="314">
        <f t="shared" si="10"/>
        <v>0</v>
      </c>
      <c r="P44" s="339"/>
      <c r="Q44" s="339"/>
      <c r="R44" s="226"/>
      <c r="S44" s="349"/>
      <c r="Z44" s="151"/>
      <c r="AA44" s="151"/>
      <c r="AC44" s="187"/>
      <c r="AD44" s="187"/>
    </row>
    <row r="45" spans="1:30" ht="13.5" customHeight="1">
      <c r="A45" s="446" t="s">
        <v>382</v>
      </c>
      <c r="B45" s="621" t="s">
        <v>393</v>
      </c>
      <c r="C45" s="41" t="s">
        <v>31</v>
      </c>
      <c r="D45" s="18"/>
      <c r="E45" s="18"/>
      <c r="F45" s="18"/>
      <c r="G45" s="18"/>
      <c r="H45" s="18"/>
      <c r="I45" s="19"/>
      <c r="J45" s="18"/>
      <c r="K45" s="18"/>
      <c r="L45" s="18"/>
      <c r="M45" s="18"/>
      <c r="N45" s="18"/>
      <c r="O45" s="12">
        <f t="shared" si="10"/>
        <v>0</v>
      </c>
      <c r="P45" s="339">
        <f>IF(OR(D45="",E45="",F45="",G45="",H45="",I45="",J45="",K45="",L45="",M45="",N45="",D46="",E46="",F46="",G46="",H46="",I46="",J46="",K46="",L46="",M46="",N46=""),1,0)</f>
        <v>1</v>
      </c>
      <c r="Q45" s="339"/>
      <c r="R45" s="226"/>
      <c r="S45" s="349"/>
      <c r="Z45" s="151"/>
      <c r="AA45" s="151"/>
      <c r="AC45" s="187"/>
      <c r="AD45" s="187"/>
    </row>
    <row r="46" spans="1:30" ht="13.5" customHeight="1">
      <c r="A46" s="447"/>
      <c r="B46" s="622"/>
      <c r="C46" s="43" t="s">
        <v>32</v>
      </c>
      <c r="D46" s="21"/>
      <c r="E46" s="21"/>
      <c r="F46" s="21"/>
      <c r="G46" s="21"/>
      <c r="H46" s="21"/>
      <c r="I46" s="22"/>
      <c r="J46" s="21"/>
      <c r="K46" s="21"/>
      <c r="L46" s="21"/>
      <c r="M46" s="21"/>
      <c r="N46" s="21"/>
      <c r="O46" s="23">
        <f t="shared" si="10"/>
        <v>0</v>
      </c>
      <c r="P46" s="339"/>
      <c r="Q46" s="339"/>
      <c r="R46" s="226"/>
      <c r="S46" s="349"/>
      <c r="Z46" s="151"/>
      <c r="AA46" s="151"/>
      <c r="AC46" s="187"/>
      <c r="AD46" s="187"/>
    </row>
    <row r="47" spans="1:30" ht="13.5" customHeight="1">
      <c r="A47" s="444"/>
      <c r="B47" s="623"/>
      <c r="C47" s="307" t="s">
        <v>276</v>
      </c>
      <c r="D47" s="307">
        <f aca="true" t="shared" si="13" ref="D47:N47">SUM(D45:D46)</f>
        <v>0</v>
      </c>
      <c r="E47" s="307">
        <f t="shared" si="13"/>
        <v>0</v>
      </c>
      <c r="F47" s="307">
        <f t="shared" si="13"/>
        <v>0</v>
      </c>
      <c r="G47" s="307">
        <f t="shared" si="13"/>
        <v>0</v>
      </c>
      <c r="H47" s="307">
        <f t="shared" si="13"/>
        <v>0</v>
      </c>
      <c r="I47" s="309">
        <f t="shared" si="13"/>
        <v>0</v>
      </c>
      <c r="J47" s="307">
        <f t="shared" si="13"/>
        <v>0</v>
      </c>
      <c r="K47" s="307">
        <f t="shared" si="13"/>
        <v>0</v>
      </c>
      <c r="L47" s="307">
        <f t="shared" si="13"/>
        <v>0</v>
      </c>
      <c r="M47" s="307">
        <f t="shared" si="13"/>
        <v>0</v>
      </c>
      <c r="N47" s="307">
        <f t="shared" si="13"/>
        <v>0</v>
      </c>
      <c r="O47" s="314">
        <f t="shared" si="10"/>
        <v>0</v>
      </c>
      <c r="P47" s="339"/>
      <c r="Q47" s="339"/>
      <c r="R47" s="226"/>
      <c r="S47" s="349"/>
      <c r="Z47" s="151"/>
      <c r="AA47" s="151"/>
      <c r="AC47" s="187"/>
      <c r="AD47" s="187"/>
    </row>
    <row r="48" spans="1:30" ht="13.5" customHeight="1">
      <c r="A48" s="446" t="s">
        <v>383</v>
      </c>
      <c r="B48" s="621" t="s">
        <v>394</v>
      </c>
      <c r="C48" s="41" t="s">
        <v>31</v>
      </c>
      <c r="D48" s="18"/>
      <c r="E48" s="18"/>
      <c r="F48" s="18"/>
      <c r="G48" s="18"/>
      <c r="H48" s="18"/>
      <c r="I48" s="19"/>
      <c r="J48" s="18"/>
      <c r="K48" s="18"/>
      <c r="L48" s="18"/>
      <c r="M48" s="18"/>
      <c r="N48" s="18"/>
      <c r="O48" s="12">
        <f t="shared" si="10"/>
        <v>0</v>
      </c>
      <c r="P48" s="339">
        <f>IF(OR(D48="",E48="",F48="",G48="",H48="",I48="",J48="",K48="",L48="",M48="",N48="",D49="",E49="",F49="",G49="",H49="",I49="",J49="",K49="",L49="",M49="",N49=""),1,0)</f>
        <v>1</v>
      </c>
      <c r="Q48" s="339"/>
      <c r="R48" s="226"/>
      <c r="S48" s="349"/>
      <c r="Z48" s="151"/>
      <c r="AA48" s="151"/>
      <c r="AC48" s="187"/>
      <c r="AD48" s="187"/>
    </row>
    <row r="49" spans="1:30" ht="13.5" customHeight="1">
      <c r="A49" s="447"/>
      <c r="B49" s="622"/>
      <c r="C49" s="43" t="s">
        <v>32</v>
      </c>
      <c r="D49" s="21"/>
      <c r="E49" s="21"/>
      <c r="F49" s="21"/>
      <c r="G49" s="21"/>
      <c r="H49" s="21"/>
      <c r="I49" s="22"/>
      <c r="J49" s="21"/>
      <c r="K49" s="21"/>
      <c r="L49" s="21"/>
      <c r="M49" s="21"/>
      <c r="N49" s="21"/>
      <c r="O49" s="23">
        <f t="shared" si="10"/>
        <v>0</v>
      </c>
      <c r="P49" s="339"/>
      <c r="Q49" s="339"/>
      <c r="R49" s="226"/>
      <c r="S49" s="349"/>
      <c r="Z49" s="151"/>
      <c r="AA49" s="151"/>
      <c r="AC49" s="187"/>
      <c r="AD49" s="187"/>
    </row>
    <row r="50" spans="1:30" ht="13.5" customHeight="1">
      <c r="A50" s="444"/>
      <c r="B50" s="623"/>
      <c r="C50" s="307" t="s">
        <v>276</v>
      </c>
      <c r="D50" s="307">
        <f aca="true" t="shared" si="14" ref="D50:N50">SUM(D48:D49)</f>
        <v>0</v>
      </c>
      <c r="E50" s="307">
        <f t="shared" si="14"/>
        <v>0</v>
      </c>
      <c r="F50" s="307">
        <f t="shared" si="14"/>
        <v>0</v>
      </c>
      <c r="G50" s="307">
        <f t="shared" si="14"/>
        <v>0</v>
      </c>
      <c r="H50" s="307">
        <f t="shared" si="14"/>
        <v>0</v>
      </c>
      <c r="I50" s="309">
        <f t="shared" si="14"/>
        <v>0</v>
      </c>
      <c r="J50" s="307">
        <f t="shared" si="14"/>
        <v>0</v>
      </c>
      <c r="K50" s="307">
        <f t="shared" si="14"/>
        <v>0</v>
      </c>
      <c r="L50" s="307">
        <f t="shared" si="14"/>
        <v>0</v>
      </c>
      <c r="M50" s="307">
        <f t="shared" si="14"/>
        <v>0</v>
      </c>
      <c r="N50" s="307">
        <f t="shared" si="14"/>
        <v>0</v>
      </c>
      <c r="O50" s="314">
        <f t="shared" si="10"/>
        <v>0</v>
      </c>
      <c r="P50" s="339"/>
      <c r="Q50" s="339"/>
      <c r="R50" s="226"/>
      <c r="S50" s="349"/>
      <c r="Z50" s="151"/>
      <c r="AA50" s="151"/>
      <c r="AC50" s="187"/>
      <c r="AD50" s="187"/>
    </row>
    <row r="51" spans="1:30" ht="13.5" customHeight="1">
      <c r="A51" s="446" t="s">
        <v>384</v>
      </c>
      <c r="B51" s="621" t="s">
        <v>395</v>
      </c>
      <c r="C51" s="37" t="s">
        <v>31</v>
      </c>
      <c r="D51" s="14"/>
      <c r="E51" s="14"/>
      <c r="F51" s="14"/>
      <c r="G51" s="14"/>
      <c r="H51" s="14"/>
      <c r="I51" s="15"/>
      <c r="J51" s="14"/>
      <c r="K51" s="14"/>
      <c r="L51" s="14"/>
      <c r="M51" s="14"/>
      <c r="N51" s="14"/>
      <c r="O51" s="12">
        <f t="shared" si="10"/>
        <v>0</v>
      </c>
      <c r="P51" s="339">
        <f>IF(OR(D51="",E51="",F51="",G51="",H51="",I51="",J51="",K51="",L51="",M51="",N51="",D52="",E52="",F52="",G52="",H52="",I52="",J52="",K52="",L52="",M52="",N52=""),1,0)</f>
        <v>1</v>
      </c>
      <c r="Q51" s="339"/>
      <c r="R51" s="226"/>
      <c r="S51" s="349"/>
      <c r="Z51" s="151"/>
      <c r="AA51" s="151"/>
      <c r="AC51" s="187"/>
      <c r="AD51" s="187"/>
    </row>
    <row r="52" spans="1:30" ht="13.5" customHeight="1">
      <c r="A52" s="447"/>
      <c r="B52" s="622"/>
      <c r="C52" s="39" t="s">
        <v>32</v>
      </c>
      <c r="D52" s="16"/>
      <c r="E52" s="16"/>
      <c r="F52" s="16"/>
      <c r="G52" s="16"/>
      <c r="H52" s="16"/>
      <c r="I52" s="17"/>
      <c r="J52" s="16"/>
      <c r="K52" s="16"/>
      <c r="L52" s="16"/>
      <c r="M52" s="16"/>
      <c r="N52" s="16"/>
      <c r="O52" s="12">
        <f t="shared" si="10"/>
        <v>0</v>
      </c>
      <c r="P52" s="339"/>
      <c r="Q52" s="339"/>
      <c r="R52" s="226"/>
      <c r="S52" s="349"/>
      <c r="Z52" s="151"/>
      <c r="AA52" s="151"/>
      <c r="AC52" s="187"/>
      <c r="AD52" s="187"/>
    </row>
    <row r="53" spans="1:30" ht="13.5" customHeight="1">
      <c r="A53" s="444"/>
      <c r="B53" s="623"/>
      <c r="C53" s="307" t="s">
        <v>276</v>
      </c>
      <c r="D53" s="307">
        <f aca="true" t="shared" si="15" ref="D53:N53">SUM(D51:D52)</f>
        <v>0</v>
      </c>
      <c r="E53" s="307">
        <f t="shared" si="15"/>
        <v>0</v>
      </c>
      <c r="F53" s="307">
        <f t="shared" si="15"/>
        <v>0</v>
      </c>
      <c r="G53" s="307">
        <f t="shared" si="15"/>
        <v>0</v>
      </c>
      <c r="H53" s="307">
        <f t="shared" si="15"/>
        <v>0</v>
      </c>
      <c r="I53" s="309">
        <f t="shared" si="15"/>
        <v>0</v>
      </c>
      <c r="J53" s="307">
        <f t="shared" si="15"/>
        <v>0</v>
      </c>
      <c r="K53" s="307">
        <f t="shared" si="15"/>
        <v>0</v>
      </c>
      <c r="L53" s="307">
        <f>SUM(L51:L52)</f>
        <v>0</v>
      </c>
      <c r="M53" s="307">
        <f t="shared" si="15"/>
        <v>0</v>
      </c>
      <c r="N53" s="307">
        <f t="shared" si="15"/>
        <v>0</v>
      </c>
      <c r="O53" s="314">
        <f t="shared" si="10"/>
        <v>0</v>
      </c>
      <c r="P53" s="339"/>
      <c r="Q53" s="339"/>
      <c r="R53" s="226"/>
      <c r="S53" s="349"/>
      <c r="Z53" s="151"/>
      <c r="AA53" s="151"/>
      <c r="AC53" s="187"/>
      <c r="AD53" s="187"/>
    </row>
    <row r="54" spans="1:30" ht="13.5" customHeight="1">
      <c r="A54" s="446" t="s">
        <v>385</v>
      </c>
      <c r="B54" s="621" t="s">
        <v>396</v>
      </c>
      <c r="C54" s="37" t="s">
        <v>31</v>
      </c>
      <c r="D54" s="14"/>
      <c r="E54" s="14"/>
      <c r="F54" s="14"/>
      <c r="G54" s="14"/>
      <c r="H54" s="14"/>
      <c r="I54" s="15"/>
      <c r="J54" s="14"/>
      <c r="K54" s="14"/>
      <c r="L54" s="14"/>
      <c r="M54" s="14"/>
      <c r="N54" s="14"/>
      <c r="O54" s="12">
        <f t="shared" si="10"/>
        <v>0</v>
      </c>
      <c r="P54" s="339">
        <f>IF(OR(D54="",E54="",F54="",G54="",H54="",I54="",J54="",K54="",L54="",M54="",N54="",D55="",E55="",F55="",G55="",H55="",I55="",J55="",K55="",L55="",M55="",N55=""),1,0)</f>
        <v>1</v>
      </c>
      <c r="Q54" s="339"/>
      <c r="R54" s="226"/>
      <c r="S54" s="349"/>
      <c r="Z54" s="151"/>
      <c r="AA54" s="151"/>
      <c r="AC54" s="187"/>
      <c r="AD54" s="187"/>
    </row>
    <row r="55" spans="1:30" ht="13.5" customHeight="1">
      <c r="A55" s="447"/>
      <c r="B55" s="622"/>
      <c r="C55" s="39" t="s">
        <v>32</v>
      </c>
      <c r="D55" s="16"/>
      <c r="E55" s="16"/>
      <c r="F55" s="16"/>
      <c r="G55" s="16"/>
      <c r="H55" s="16"/>
      <c r="I55" s="17"/>
      <c r="J55" s="16"/>
      <c r="K55" s="16"/>
      <c r="L55" s="16"/>
      <c r="M55" s="16"/>
      <c r="N55" s="16"/>
      <c r="O55" s="12">
        <f t="shared" si="10"/>
        <v>0</v>
      </c>
      <c r="P55" s="339"/>
      <c r="Q55" s="339"/>
      <c r="R55" s="226"/>
      <c r="S55" s="349"/>
      <c r="Z55" s="151"/>
      <c r="AA55" s="151"/>
      <c r="AC55" s="187"/>
      <c r="AD55" s="187"/>
    </row>
    <row r="56" spans="1:30" ht="13.5" customHeight="1">
      <c r="A56" s="444"/>
      <c r="B56" s="623"/>
      <c r="C56" s="307" t="s">
        <v>276</v>
      </c>
      <c r="D56" s="307">
        <f aca="true" t="shared" si="16" ref="D56:N56">SUM(D54:D55)</f>
        <v>0</v>
      </c>
      <c r="E56" s="307">
        <f t="shared" si="16"/>
        <v>0</v>
      </c>
      <c r="F56" s="307">
        <f t="shared" si="16"/>
        <v>0</v>
      </c>
      <c r="G56" s="307">
        <f t="shared" si="16"/>
        <v>0</v>
      </c>
      <c r="H56" s="307">
        <f t="shared" si="16"/>
        <v>0</v>
      </c>
      <c r="I56" s="309">
        <f t="shared" si="16"/>
        <v>0</v>
      </c>
      <c r="J56" s="307">
        <f t="shared" si="16"/>
        <v>0</v>
      </c>
      <c r="K56" s="307">
        <f t="shared" si="16"/>
        <v>0</v>
      </c>
      <c r="L56" s="307">
        <f t="shared" si="16"/>
        <v>0</v>
      </c>
      <c r="M56" s="307">
        <f t="shared" si="16"/>
        <v>0</v>
      </c>
      <c r="N56" s="307">
        <f t="shared" si="16"/>
        <v>0</v>
      </c>
      <c r="O56" s="314">
        <f t="shared" si="10"/>
        <v>0</v>
      </c>
      <c r="P56" s="339"/>
      <c r="Q56" s="339"/>
      <c r="R56" s="226"/>
      <c r="S56" s="349"/>
      <c r="Z56" s="151"/>
      <c r="AA56" s="151"/>
      <c r="AC56" s="187"/>
      <c r="AD56" s="187"/>
    </row>
    <row r="57" spans="1:30" ht="13.5" customHeight="1">
      <c r="A57" s="446" t="s">
        <v>386</v>
      </c>
      <c r="B57" s="621" t="s">
        <v>397</v>
      </c>
      <c r="C57" s="37" t="s">
        <v>31</v>
      </c>
      <c r="D57" s="14"/>
      <c r="E57" s="14"/>
      <c r="F57" s="14"/>
      <c r="G57" s="14"/>
      <c r="H57" s="14"/>
      <c r="I57" s="15"/>
      <c r="J57" s="14"/>
      <c r="K57" s="14"/>
      <c r="L57" s="14"/>
      <c r="M57" s="14"/>
      <c r="N57" s="14"/>
      <c r="O57" s="12">
        <f t="shared" si="10"/>
        <v>0</v>
      </c>
      <c r="P57" s="339">
        <f>IF(OR(D57="",E57="",F57="",G57="",H57="",I57="",J57="",K57="",L57="",M57="",N57="",D58="",E58="",F58="",G58="",H58="",I58="",J58="",K58="",L58="",M58="",N58=""),1,0)</f>
        <v>1</v>
      </c>
      <c r="Q57" s="339"/>
      <c r="R57" s="226"/>
      <c r="S57" s="349"/>
      <c r="Z57" s="151"/>
      <c r="AA57" s="151"/>
      <c r="AC57" s="187"/>
      <c r="AD57" s="187"/>
    </row>
    <row r="58" spans="1:30" ht="13.5" customHeight="1">
      <c r="A58" s="447"/>
      <c r="B58" s="622"/>
      <c r="C58" s="39" t="s">
        <v>32</v>
      </c>
      <c r="D58" s="16"/>
      <c r="E58" s="16"/>
      <c r="F58" s="16"/>
      <c r="G58" s="16"/>
      <c r="H58" s="16"/>
      <c r="I58" s="17"/>
      <c r="J58" s="16"/>
      <c r="K58" s="16"/>
      <c r="L58" s="16"/>
      <c r="M58" s="16"/>
      <c r="N58" s="16"/>
      <c r="O58" s="12">
        <f t="shared" si="10"/>
        <v>0</v>
      </c>
      <c r="P58" s="339"/>
      <c r="Q58" s="339"/>
      <c r="R58" s="226"/>
      <c r="S58" s="349"/>
      <c r="Z58" s="151"/>
      <c r="AA58" s="151"/>
      <c r="AC58" s="187"/>
      <c r="AD58" s="187"/>
    </row>
    <row r="59" spans="1:30" ht="13.5" customHeight="1">
      <c r="A59" s="444"/>
      <c r="B59" s="623"/>
      <c r="C59" s="307" t="s">
        <v>276</v>
      </c>
      <c r="D59" s="307">
        <f aca="true" t="shared" si="17" ref="D59:N59">SUM(D57:D58)</f>
        <v>0</v>
      </c>
      <c r="E59" s="307">
        <f t="shared" si="17"/>
        <v>0</v>
      </c>
      <c r="F59" s="307">
        <f t="shared" si="17"/>
        <v>0</v>
      </c>
      <c r="G59" s="307">
        <f t="shared" si="17"/>
        <v>0</v>
      </c>
      <c r="H59" s="307">
        <f t="shared" si="17"/>
        <v>0</v>
      </c>
      <c r="I59" s="309">
        <f t="shared" si="17"/>
        <v>0</v>
      </c>
      <c r="J59" s="307">
        <f t="shared" si="17"/>
        <v>0</v>
      </c>
      <c r="K59" s="307">
        <f t="shared" si="17"/>
        <v>0</v>
      </c>
      <c r="L59" s="307">
        <f t="shared" si="17"/>
        <v>0</v>
      </c>
      <c r="M59" s="307">
        <f t="shared" si="17"/>
        <v>0</v>
      </c>
      <c r="N59" s="307">
        <f t="shared" si="17"/>
        <v>0</v>
      </c>
      <c r="O59" s="314">
        <f t="shared" si="10"/>
        <v>0</v>
      </c>
      <c r="P59" s="339"/>
      <c r="Q59" s="339"/>
      <c r="R59" s="226"/>
      <c r="S59" s="349"/>
      <c r="Z59" s="151"/>
      <c r="AA59" s="151"/>
      <c r="AC59" s="187"/>
      <c r="AD59" s="187"/>
    </row>
    <row r="60" spans="1:30" ht="13.5" customHeight="1">
      <c r="A60" s="446" t="s">
        <v>387</v>
      </c>
      <c r="B60" s="621" t="s">
        <v>398</v>
      </c>
      <c r="C60" s="37" t="s">
        <v>31</v>
      </c>
      <c r="D60" s="14"/>
      <c r="E60" s="14"/>
      <c r="F60" s="14"/>
      <c r="G60" s="14"/>
      <c r="H60" s="14"/>
      <c r="I60" s="15"/>
      <c r="J60" s="14"/>
      <c r="K60" s="14"/>
      <c r="L60" s="14"/>
      <c r="M60" s="14"/>
      <c r="N60" s="14"/>
      <c r="O60" s="12">
        <f t="shared" si="10"/>
        <v>0</v>
      </c>
      <c r="P60" s="339">
        <f>IF(OR(D60="",E60="",F60="",G60="",H60="",I60="",J60="",K60="",L60="",M60="",N60="",D61="",E61="",F61="",G61="",H61="",I61="",J61="",K61="",L61="",M61="",N61=""),1,0)</f>
        <v>1</v>
      </c>
      <c r="Q60" s="339"/>
      <c r="R60" s="226"/>
      <c r="S60" s="349"/>
      <c r="Z60" s="151"/>
      <c r="AA60" s="151"/>
      <c r="AC60" s="187"/>
      <c r="AD60" s="187"/>
    </row>
    <row r="61" spans="1:30" ht="13.5" customHeight="1">
      <c r="A61" s="447"/>
      <c r="B61" s="622"/>
      <c r="C61" s="39" t="s">
        <v>32</v>
      </c>
      <c r="D61" s="16"/>
      <c r="E61" s="16"/>
      <c r="F61" s="16"/>
      <c r="G61" s="16"/>
      <c r="H61" s="16"/>
      <c r="I61" s="17"/>
      <c r="J61" s="16"/>
      <c r="K61" s="16"/>
      <c r="L61" s="16"/>
      <c r="M61" s="16"/>
      <c r="N61" s="16"/>
      <c r="O61" s="12">
        <f t="shared" si="10"/>
        <v>0</v>
      </c>
      <c r="P61" s="339"/>
      <c r="Q61" s="339"/>
      <c r="R61" s="226"/>
      <c r="S61" s="349"/>
      <c r="Z61" s="151"/>
      <c r="AA61" s="151"/>
      <c r="AC61" s="187"/>
      <c r="AD61" s="187"/>
    </row>
    <row r="62" spans="1:30" ht="13.5" customHeight="1">
      <c r="A62" s="444"/>
      <c r="B62" s="623"/>
      <c r="C62" s="307" t="s">
        <v>276</v>
      </c>
      <c r="D62" s="307">
        <f aca="true" t="shared" si="18" ref="D62:N62">SUM(D60:D61)</f>
        <v>0</v>
      </c>
      <c r="E62" s="307">
        <f t="shared" si="18"/>
        <v>0</v>
      </c>
      <c r="F62" s="307">
        <f t="shared" si="18"/>
        <v>0</v>
      </c>
      <c r="G62" s="307">
        <f t="shared" si="18"/>
        <v>0</v>
      </c>
      <c r="H62" s="307">
        <f t="shared" si="18"/>
        <v>0</v>
      </c>
      <c r="I62" s="309">
        <f t="shared" si="18"/>
        <v>0</v>
      </c>
      <c r="J62" s="307">
        <f t="shared" si="18"/>
        <v>0</v>
      </c>
      <c r="K62" s="307">
        <f t="shared" si="18"/>
        <v>0</v>
      </c>
      <c r="L62" s="307">
        <f t="shared" si="18"/>
        <v>0</v>
      </c>
      <c r="M62" s="307">
        <f t="shared" si="18"/>
        <v>0</v>
      </c>
      <c r="N62" s="307">
        <f t="shared" si="18"/>
        <v>0</v>
      </c>
      <c r="O62" s="314">
        <f t="shared" si="10"/>
        <v>0</v>
      </c>
      <c r="P62" s="339"/>
      <c r="Q62" s="339"/>
      <c r="R62" s="226"/>
      <c r="S62" s="349"/>
      <c r="Z62" s="151"/>
      <c r="AA62" s="151"/>
      <c r="AC62" s="187"/>
      <c r="AD62" s="187"/>
    </row>
    <row r="63" spans="1:30" ht="13.5" customHeight="1">
      <c r="A63" s="446" t="s">
        <v>388</v>
      </c>
      <c r="B63" s="621" t="s">
        <v>399</v>
      </c>
      <c r="C63" s="37" t="s">
        <v>31</v>
      </c>
      <c r="D63" s="14"/>
      <c r="E63" s="14"/>
      <c r="F63" s="14"/>
      <c r="G63" s="14"/>
      <c r="H63" s="14"/>
      <c r="I63" s="15"/>
      <c r="J63" s="14"/>
      <c r="K63" s="14"/>
      <c r="L63" s="14"/>
      <c r="M63" s="14"/>
      <c r="N63" s="14"/>
      <c r="O63" s="12">
        <f t="shared" si="10"/>
        <v>0</v>
      </c>
      <c r="P63" s="339">
        <f>IF(OR(D63="",E63="",F63="",G63="",H63="",I63="",J63="",K63="",L63="",M63="",N63="",D64="",E64="",F64="",G64="",H64="",I64="",J64="",K64="",L64="",M64="",N64=""),1,0)</f>
        <v>1</v>
      </c>
      <c r="Q63" s="339"/>
      <c r="R63" s="394"/>
      <c r="S63" s="349"/>
      <c r="Z63" s="151"/>
      <c r="AA63" s="151"/>
      <c r="AC63" s="187"/>
      <c r="AD63" s="187"/>
    </row>
    <row r="64" spans="1:30" ht="13.5" customHeight="1">
      <c r="A64" s="447"/>
      <c r="B64" s="622"/>
      <c r="C64" s="39" t="s">
        <v>32</v>
      </c>
      <c r="D64" s="16"/>
      <c r="E64" s="16"/>
      <c r="F64" s="16"/>
      <c r="G64" s="16"/>
      <c r="H64" s="16"/>
      <c r="I64" s="17"/>
      <c r="J64" s="16"/>
      <c r="K64" s="16"/>
      <c r="L64" s="16"/>
      <c r="M64" s="16"/>
      <c r="N64" s="16"/>
      <c r="O64" s="12">
        <f t="shared" si="10"/>
        <v>0</v>
      </c>
      <c r="P64" s="339"/>
      <c r="Q64" s="339"/>
      <c r="R64" s="394"/>
      <c r="S64" s="349"/>
      <c r="Z64" s="151"/>
      <c r="AA64" s="151"/>
      <c r="AC64" s="187"/>
      <c r="AD64" s="187"/>
    </row>
    <row r="65" spans="1:30" ht="13.5" customHeight="1">
      <c r="A65" s="444"/>
      <c r="B65" s="623"/>
      <c r="C65" s="307" t="s">
        <v>276</v>
      </c>
      <c r="D65" s="307">
        <f aca="true" t="shared" si="19" ref="D65:N65">SUM(D63:D64)</f>
        <v>0</v>
      </c>
      <c r="E65" s="307">
        <f t="shared" si="19"/>
        <v>0</v>
      </c>
      <c r="F65" s="307">
        <f t="shared" si="19"/>
        <v>0</v>
      </c>
      <c r="G65" s="307">
        <f t="shared" si="19"/>
        <v>0</v>
      </c>
      <c r="H65" s="307">
        <f t="shared" si="19"/>
        <v>0</v>
      </c>
      <c r="I65" s="309">
        <f t="shared" si="19"/>
        <v>0</v>
      </c>
      <c r="J65" s="307">
        <f t="shared" si="19"/>
        <v>0</v>
      </c>
      <c r="K65" s="307">
        <f t="shared" si="19"/>
        <v>0</v>
      </c>
      <c r="L65" s="307">
        <f t="shared" si="19"/>
        <v>0</v>
      </c>
      <c r="M65" s="307">
        <f t="shared" si="19"/>
        <v>0</v>
      </c>
      <c r="N65" s="307">
        <f t="shared" si="19"/>
        <v>0</v>
      </c>
      <c r="O65" s="314">
        <f t="shared" si="10"/>
        <v>0</v>
      </c>
      <c r="P65" s="339"/>
      <c r="Q65" s="339"/>
      <c r="R65" s="394"/>
      <c r="S65" s="349"/>
      <c r="Z65" s="151"/>
      <c r="AA65" s="151"/>
      <c r="AC65" s="187"/>
      <c r="AD65" s="187"/>
    </row>
    <row r="66" spans="1:30" ht="13.5" customHeight="1">
      <c r="A66" s="446" t="s">
        <v>389</v>
      </c>
      <c r="B66" s="621" t="s">
        <v>400</v>
      </c>
      <c r="C66" s="37" t="s">
        <v>31</v>
      </c>
      <c r="D66" s="14"/>
      <c r="E66" s="14"/>
      <c r="F66" s="14"/>
      <c r="G66" s="14"/>
      <c r="H66" s="14"/>
      <c r="I66" s="15"/>
      <c r="J66" s="14"/>
      <c r="K66" s="14"/>
      <c r="L66" s="14"/>
      <c r="M66" s="14"/>
      <c r="N66" s="14"/>
      <c r="O66" s="12">
        <f t="shared" si="10"/>
        <v>0</v>
      </c>
      <c r="P66" s="339">
        <f>IF(OR(D66="",E66="",F66="",G66="",H66="",I66="",J66="",K66="",L66="",M66="",N66="",D67="",E67="",F67="",G67="",H67="",I67="",J67="",K67="",L67="",M67="",N67=""),1,0)</f>
        <v>1</v>
      </c>
      <c r="Q66" s="339"/>
      <c r="R66" s="226"/>
      <c r="S66" s="349"/>
      <c r="Z66" s="151"/>
      <c r="AA66" s="151"/>
      <c r="AC66" s="187"/>
      <c r="AD66" s="187"/>
    </row>
    <row r="67" spans="1:30" ht="13.5" customHeight="1">
      <c r="A67" s="447"/>
      <c r="B67" s="622"/>
      <c r="C67" s="39" t="s">
        <v>32</v>
      </c>
      <c r="D67" s="16"/>
      <c r="E67" s="16"/>
      <c r="F67" s="16"/>
      <c r="G67" s="16"/>
      <c r="H67" s="16"/>
      <c r="I67" s="17"/>
      <c r="J67" s="16"/>
      <c r="K67" s="16"/>
      <c r="L67" s="16"/>
      <c r="M67" s="16"/>
      <c r="N67" s="16"/>
      <c r="O67" s="12">
        <f t="shared" si="10"/>
        <v>0</v>
      </c>
      <c r="P67" s="339"/>
      <c r="Q67" s="339"/>
      <c r="R67" s="226"/>
      <c r="S67" s="349"/>
      <c r="Z67" s="151"/>
      <c r="AA67" s="151"/>
      <c r="AC67" s="187"/>
      <c r="AD67" s="187"/>
    </row>
    <row r="68" spans="1:30" ht="13.5" customHeight="1">
      <c r="A68" s="444"/>
      <c r="B68" s="623"/>
      <c r="C68" s="307" t="s">
        <v>276</v>
      </c>
      <c r="D68" s="307">
        <f aca="true" t="shared" si="20" ref="D68:N68">SUM(D66:D67)</f>
        <v>0</v>
      </c>
      <c r="E68" s="307">
        <f t="shared" si="20"/>
        <v>0</v>
      </c>
      <c r="F68" s="307">
        <f t="shared" si="20"/>
        <v>0</v>
      </c>
      <c r="G68" s="307">
        <f t="shared" si="20"/>
        <v>0</v>
      </c>
      <c r="H68" s="307">
        <f t="shared" si="20"/>
        <v>0</v>
      </c>
      <c r="I68" s="309">
        <f t="shared" si="20"/>
        <v>0</v>
      </c>
      <c r="J68" s="307">
        <f t="shared" si="20"/>
        <v>0</v>
      </c>
      <c r="K68" s="307">
        <f t="shared" si="20"/>
        <v>0</v>
      </c>
      <c r="L68" s="307">
        <f t="shared" si="20"/>
        <v>0</v>
      </c>
      <c r="M68" s="307">
        <f t="shared" si="20"/>
        <v>0</v>
      </c>
      <c r="N68" s="307">
        <f t="shared" si="20"/>
        <v>0</v>
      </c>
      <c r="O68" s="314">
        <f t="shared" si="10"/>
        <v>0</v>
      </c>
      <c r="P68" s="339"/>
      <c r="Q68" s="339"/>
      <c r="R68" s="226"/>
      <c r="S68" s="349"/>
      <c r="Z68" s="151"/>
      <c r="AA68" s="151"/>
      <c r="AC68" s="187"/>
      <c r="AD68" s="187"/>
    </row>
    <row r="69" spans="1:30" ht="13.5" customHeight="1">
      <c r="A69" s="446" t="s">
        <v>390</v>
      </c>
      <c r="B69" s="621" t="s">
        <v>401</v>
      </c>
      <c r="C69" s="37" t="s">
        <v>31</v>
      </c>
      <c r="D69" s="14"/>
      <c r="E69" s="14"/>
      <c r="F69" s="14"/>
      <c r="G69" s="14"/>
      <c r="H69" s="14"/>
      <c r="I69" s="15"/>
      <c r="J69" s="14"/>
      <c r="K69" s="14"/>
      <c r="L69" s="14"/>
      <c r="M69" s="14"/>
      <c r="N69" s="14"/>
      <c r="O69" s="12">
        <f t="shared" si="10"/>
        <v>0</v>
      </c>
      <c r="P69" s="339">
        <f>IF(OR(D69="",E69="",F69="",G69="",H69="",I69="",J69="",K69="",L69="",M69="",N69="",D70="",E70="",F70="",G70="",H70="",I70="",J70="",K70="",L70="",M70="",N70=""),1,0)</f>
        <v>1</v>
      </c>
      <c r="Q69" s="339"/>
      <c r="R69" s="226"/>
      <c r="S69" s="349"/>
      <c r="Z69" s="151"/>
      <c r="AA69" s="151"/>
      <c r="AC69" s="187"/>
      <c r="AD69" s="187"/>
    </row>
    <row r="70" spans="1:30" ht="13.5" customHeight="1">
      <c r="A70" s="447"/>
      <c r="B70" s="622"/>
      <c r="C70" s="39" t="s">
        <v>32</v>
      </c>
      <c r="D70" s="16"/>
      <c r="E70" s="16"/>
      <c r="F70" s="16"/>
      <c r="G70" s="16"/>
      <c r="H70" s="16"/>
      <c r="I70" s="17"/>
      <c r="J70" s="16"/>
      <c r="K70" s="16"/>
      <c r="L70" s="16"/>
      <c r="M70" s="16"/>
      <c r="N70" s="16"/>
      <c r="O70" s="12">
        <f t="shared" si="10"/>
        <v>0</v>
      </c>
      <c r="P70" s="339"/>
      <c r="Q70" s="339"/>
      <c r="R70" s="226"/>
      <c r="S70" s="349"/>
      <c r="Z70" s="151"/>
      <c r="AA70" s="151"/>
      <c r="AC70" s="187"/>
      <c r="AD70" s="187"/>
    </row>
    <row r="71" spans="1:30" ht="13.5" customHeight="1">
      <c r="A71" s="444"/>
      <c r="B71" s="623"/>
      <c r="C71" s="307" t="s">
        <v>276</v>
      </c>
      <c r="D71" s="307">
        <f aca="true" t="shared" si="21" ref="D71:N71">SUM(D69:D70)</f>
        <v>0</v>
      </c>
      <c r="E71" s="307">
        <f t="shared" si="21"/>
        <v>0</v>
      </c>
      <c r="F71" s="307">
        <f t="shared" si="21"/>
        <v>0</v>
      </c>
      <c r="G71" s="307">
        <f t="shared" si="21"/>
        <v>0</v>
      </c>
      <c r="H71" s="307">
        <f t="shared" si="21"/>
        <v>0</v>
      </c>
      <c r="I71" s="309">
        <f t="shared" si="21"/>
        <v>0</v>
      </c>
      <c r="J71" s="307">
        <f t="shared" si="21"/>
        <v>0</v>
      </c>
      <c r="K71" s="307">
        <f t="shared" si="21"/>
        <v>0</v>
      </c>
      <c r="L71" s="307">
        <f t="shared" si="21"/>
        <v>0</v>
      </c>
      <c r="M71" s="307">
        <f t="shared" si="21"/>
        <v>0</v>
      </c>
      <c r="N71" s="307">
        <f t="shared" si="21"/>
        <v>0</v>
      </c>
      <c r="O71" s="314">
        <f t="shared" si="10"/>
        <v>0</v>
      </c>
      <c r="P71" s="339"/>
      <c r="Q71" s="339"/>
      <c r="R71" s="226"/>
      <c r="S71" s="349"/>
      <c r="Z71" s="151"/>
      <c r="AA71" s="151"/>
      <c r="AC71" s="187"/>
      <c r="AD71" s="187"/>
    </row>
    <row r="72" spans="1:30" ht="13.5" customHeight="1">
      <c r="A72" s="446" t="s">
        <v>391</v>
      </c>
      <c r="B72" s="621" t="s">
        <v>402</v>
      </c>
      <c r="C72" s="37" t="s">
        <v>31</v>
      </c>
      <c r="D72" s="14"/>
      <c r="E72" s="14"/>
      <c r="F72" s="14"/>
      <c r="G72" s="14"/>
      <c r="H72" s="14"/>
      <c r="I72" s="15"/>
      <c r="J72" s="14"/>
      <c r="K72" s="14"/>
      <c r="L72" s="14"/>
      <c r="M72" s="14"/>
      <c r="N72" s="14"/>
      <c r="O72" s="9">
        <f t="shared" si="10"/>
        <v>0</v>
      </c>
      <c r="P72" s="339">
        <f>IF(OR(D72="",E72="",F72="",G72="",H72="",I72="",J72="",K72="",L72="",M72="",N72="",D73="",E73="",F73="",G73="",H73="",I73="",J73="",K73="",L73="",M73="",N73=""),1,0)</f>
        <v>1</v>
      </c>
      <c r="Q72" s="339"/>
      <c r="R72" s="226"/>
      <c r="S72" s="349"/>
      <c r="Z72" s="151"/>
      <c r="AA72" s="151"/>
      <c r="AC72" s="187"/>
      <c r="AD72" s="187"/>
    </row>
    <row r="73" spans="1:30" ht="13.5" customHeight="1">
      <c r="A73" s="447"/>
      <c r="B73" s="622"/>
      <c r="C73" s="39" t="s">
        <v>32</v>
      </c>
      <c r="D73" s="16"/>
      <c r="E73" s="16"/>
      <c r="F73" s="16"/>
      <c r="G73" s="16"/>
      <c r="H73" s="16"/>
      <c r="I73" s="17"/>
      <c r="J73" s="16"/>
      <c r="K73" s="16"/>
      <c r="L73" s="16"/>
      <c r="M73" s="16"/>
      <c r="N73" s="16"/>
      <c r="O73" s="12">
        <f t="shared" si="10"/>
        <v>0</v>
      </c>
      <c r="P73" s="339"/>
      <c r="Q73" s="339"/>
      <c r="R73" s="226"/>
      <c r="S73" s="349"/>
      <c r="Z73" s="151"/>
      <c r="AA73" s="151"/>
      <c r="AC73" s="187"/>
      <c r="AD73" s="187"/>
    </row>
    <row r="74" spans="1:30" ht="13.5" customHeight="1">
      <c r="A74" s="444"/>
      <c r="B74" s="623"/>
      <c r="C74" s="307" t="s">
        <v>276</v>
      </c>
      <c r="D74" s="307">
        <f aca="true" t="shared" si="22" ref="D74:N74">SUM(D72:D73)</f>
        <v>0</v>
      </c>
      <c r="E74" s="307">
        <f t="shared" si="22"/>
        <v>0</v>
      </c>
      <c r="F74" s="307">
        <f t="shared" si="22"/>
        <v>0</v>
      </c>
      <c r="G74" s="307">
        <f t="shared" si="22"/>
        <v>0</v>
      </c>
      <c r="H74" s="307">
        <f t="shared" si="22"/>
        <v>0</v>
      </c>
      <c r="I74" s="309">
        <f t="shared" si="22"/>
        <v>0</v>
      </c>
      <c r="J74" s="307">
        <f t="shared" si="22"/>
        <v>0</v>
      </c>
      <c r="K74" s="307">
        <f t="shared" si="22"/>
        <v>0</v>
      </c>
      <c r="L74" s="307">
        <f t="shared" si="22"/>
        <v>0</v>
      </c>
      <c r="M74" s="307">
        <f t="shared" si="22"/>
        <v>0</v>
      </c>
      <c r="N74" s="307">
        <f t="shared" si="22"/>
        <v>0</v>
      </c>
      <c r="O74" s="314">
        <f t="shared" si="10"/>
        <v>0</v>
      </c>
      <c r="P74" s="339"/>
      <c r="Q74" s="339"/>
      <c r="R74" s="226"/>
      <c r="S74" s="349"/>
      <c r="Z74" s="151"/>
      <c r="AA74" s="151"/>
      <c r="AC74" s="187"/>
      <c r="AD74" s="187"/>
    </row>
    <row r="75" spans="1:30" ht="13.5" customHeight="1">
      <c r="A75" s="447" t="s">
        <v>544</v>
      </c>
      <c r="B75" s="622" t="s">
        <v>548</v>
      </c>
      <c r="C75" s="114" t="s">
        <v>31</v>
      </c>
      <c r="D75" s="181">
        <f>SUM(D72,D69,D66,D63,D60,D57,D54,D51,D48,D45,D42,D39)</f>
        <v>0</v>
      </c>
      <c r="E75" s="181">
        <f aca="true" t="shared" si="23" ref="E75:N75">SUM(E72,E69,E66,E63,E60,E57,E54,E51,E48,E45,E42,E39)</f>
        <v>0</v>
      </c>
      <c r="F75" s="181">
        <f>SUM(F72,F69,F66,F63,F60,F57,F54,F51,F48,F45,F42,F39)</f>
        <v>0</v>
      </c>
      <c r="G75" s="181">
        <f t="shared" si="23"/>
        <v>0</v>
      </c>
      <c r="H75" s="181">
        <f t="shared" si="23"/>
        <v>0</v>
      </c>
      <c r="I75" s="181">
        <f t="shared" si="23"/>
        <v>0</v>
      </c>
      <c r="J75" s="181">
        <f t="shared" si="23"/>
        <v>0</v>
      </c>
      <c r="K75" s="181">
        <f t="shared" si="23"/>
        <v>0</v>
      </c>
      <c r="L75" s="181">
        <f t="shared" si="23"/>
        <v>0</v>
      </c>
      <c r="M75" s="181">
        <f t="shared" si="23"/>
        <v>0</v>
      </c>
      <c r="N75" s="181">
        <f t="shared" si="23"/>
        <v>0</v>
      </c>
      <c r="O75" s="115">
        <f t="shared" si="10"/>
        <v>0</v>
      </c>
      <c r="P75" s="339"/>
      <c r="Q75" s="339"/>
      <c r="R75" s="226"/>
      <c r="S75" s="349"/>
      <c r="Z75" s="151"/>
      <c r="AA75" s="151"/>
      <c r="AC75" s="187"/>
      <c r="AD75" s="187"/>
    </row>
    <row r="76" spans="1:30" ht="13.5" customHeight="1">
      <c r="A76" s="447"/>
      <c r="B76" s="622"/>
      <c r="C76" s="39" t="s">
        <v>32</v>
      </c>
      <c r="D76" s="11">
        <f>SUM(D73,D70,D67,D64,D61,D58,D55,D52,D49,D46,D43,D40)</f>
        <v>0</v>
      </c>
      <c r="E76" s="11">
        <f aca="true" t="shared" si="24" ref="E76:N76">SUM(E73,E70,E67,E64,E61,E58,E55,E52,E49,E46,E43,E40)</f>
        <v>0</v>
      </c>
      <c r="F76" s="11">
        <f>SUM(F73,F70,F67,F64,F61,F58,F55,F52,F49,F46,F43,F40)</f>
        <v>0</v>
      </c>
      <c r="G76" s="11">
        <f t="shared" si="24"/>
        <v>0</v>
      </c>
      <c r="H76" s="11">
        <f t="shared" si="24"/>
        <v>0</v>
      </c>
      <c r="I76" s="11">
        <f t="shared" si="24"/>
        <v>0</v>
      </c>
      <c r="J76" s="11">
        <f t="shared" si="24"/>
        <v>0</v>
      </c>
      <c r="K76" s="11">
        <f t="shared" si="24"/>
        <v>0</v>
      </c>
      <c r="L76" s="11">
        <f t="shared" si="24"/>
        <v>0</v>
      </c>
      <c r="M76" s="11">
        <f t="shared" si="24"/>
        <v>0</v>
      </c>
      <c r="N76" s="11">
        <f t="shared" si="24"/>
        <v>0</v>
      </c>
      <c r="O76" s="12">
        <f t="shared" si="10"/>
        <v>0</v>
      </c>
      <c r="P76" s="339"/>
      <c r="Q76" s="339"/>
      <c r="R76" s="226"/>
      <c r="S76" s="349"/>
      <c r="Z76" s="151"/>
      <c r="AA76" s="151"/>
      <c r="AC76" s="187"/>
      <c r="AD76" s="187"/>
    </row>
    <row r="77" spans="1:30" ht="13.5" customHeight="1" thickBot="1">
      <c r="A77" s="440"/>
      <c r="B77" s="631"/>
      <c r="C77" s="311" t="s">
        <v>276</v>
      </c>
      <c r="D77" s="311">
        <f aca="true" t="shared" si="25" ref="D77:N77">SUM(D75:D76)</f>
        <v>0</v>
      </c>
      <c r="E77" s="311">
        <f t="shared" si="25"/>
        <v>0</v>
      </c>
      <c r="F77" s="311">
        <f t="shared" si="25"/>
        <v>0</v>
      </c>
      <c r="G77" s="311">
        <f t="shared" si="25"/>
        <v>0</v>
      </c>
      <c r="H77" s="311">
        <f t="shared" si="25"/>
        <v>0</v>
      </c>
      <c r="I77" s="312">
        <f t="shared" si="25"/>
        <v>0</v>
      </c>
      <c r="J77" s="311">
        <f t="shared" si="25"/>
        <v>0</v>
      </c>
      <c r="K77" s="311">
        <f t="shared" si="25"/>
        <v>0</v>
      </c>
      <c r="L77" s="315">
        <f t="shared" si="25"/>
        <v>0</v>
      </c>
      <c r="M77" s="311">
        <f t="shared" si="25"/>
        <v>0</v>
      </c>
      <c r="N77" s="311">
        <f t="shared" si="25"/>
        <v>0</v>
      </c>
      <c r="O77" s="316">
        <f t="shared" si="10"/>
        <v>0</v>
      </c>
      <c r="P77" s="339"/>
      <c r="Q77" s="339"/>
      <c r="R77" s="226"/>
      <c r="S77" s="349"/>
      <c r="Z77" s="151"/>
      <c r="AA77" s="151"/>
      <c r="AC77" s="187"/>
      <c r="AD77" s="187"/>
    </row>
    <row r="78" spans="1:30" ht="13.5" customHeight="1" thickBot="1">
      <c r="A78" s="149"/>
      <c r="B78" s="51"/>
      <c r="C78" s="386"/>
      <c r="D78" s="227" t="str">
        <f>IF(D75&lt;&gt;D3,"ERROH",IF(D76&lt;&gt;D4,"ERROM","OK"))</f>
        <v>OK</v>
      </c>
      <c r="E78" s="227" t="str">
        <f>IF(E75&lt;&gt;E3,"ERROH",IF(E76&lt;&gt;E4,"ERROM","OK"))</f>
        <v>OK</v>
      </c>
      <c r="F78" s="227" t="str">
        <f>IF(F75&lt;&gt;F3,"ERROH",IF(F76&lt;&gt;F4,"ERROM","OK"))</f>
        <v>OK</v>
      </c>
      <c r="G78" s="227" t="str">
        <f aca="true" t="shared" si="26" ref="G78:N78">IF(G75&lt;&gt;G3,"ERROH",IF(G76&lt;&gt;G4,"ERROM","OK"))</f>
        <v>OK</v>
      </c>
      <c r="H78" s="227" t="str">
        <f t="shared" si="26"/>
        <v>OK</v>
      </c>
      <c r="I78" s="227" t="str">
        <f t="shared" si="26"/>
        <v>OK</v>
      </c>
      <c r="J78" s="227" t="str">
        <f t="shared" si="26"/>
        <v>OK</v>
      </c>
      <c r="K78" s="227" t="str">
        <f t="shared" si="26"/>
        <v>OK</v>
      </c>
      <c r="L78" s="227" t="str">
        <f t="shared" si="26"/>
        <v>OK</v>
      </c>
      <c r="M78" s="227" t="str">
        <f t="shared" si="26"/>
        <v>OK</v>
      </c>
      <c r="N78" s="227" t="str">
        <f t="shared" si="26"/>
        <v>OK</v>
      </c>
      <c r="O78" s="386"/>
      <c r="P78" s="339"/>
      <c r="Q78" s="339"/>
      <c r="R78" s="226"/>
      <c r="Z78" s="151"/>
      <c r="AA78" s="151"/>
      <c r="AC78" s="187"/>
      <c r="AD78" s="187"/>
    </row>
    <row r="79" spans="1:29" ht="13.5" customHeight="1">
      <c r="A79" s="618" t="s">
        <v>41</v>
      </c>
      <c r="B79" s="624" t="s">
        <v>588</v>
      </c>
      <c r="C79" s="625"/>
      <c r="D79" s="625"/>
      <c r="E79" s="615" t="s">
        <v>417</v>
      </c>
      <c r="F79" s="615"/>
      <c r="G79" s="150"/>
      <c r="H79" s="630"/>
      <c r="I79" s="630"/>
      <c r="J79" s="150"/>
      <c r="K79" s="583">
        <f>IF(AND(H79&lt;&gt;"",H81&lt;&gt;""),CONCATENATE(ROUND(H79/H81,2)," anos"),"")</f>
      </c>
      <c r="L79" s="150"/>
      <c r="M79" s="150"/>
      <c r="N79" s="150"/>
      <c r="O79" s="188"/>
      <c r="P79" s="339">
        <f>IF(H79="",1,0)</f>
        <v>1</v>
      </c>
      <c r="Q79" s="226"/>
      <c r="R79" s="226"/>
      <c r="Z79" s="151"/>
      <c r="AC79" s="187"/>
    </row>
    <row r="80" spans="1:29" ht="13.5" customHeight="1">
      <c r="A80" s="431"/>
      <c r="B80" s="626"/>
      <c r="C80" s="627"/>
      <c r="D80" s="627"/>
      <c r="E80" s="617"/>
      <c r="F80" s="617"/>
      <c r="G80" s="399" t="s">
        <v>416</v>
      </c>
      <c r="H80" s="617"/>
      <c r="I80" s="617"/>
      <c r="J80" s="399" t="s">
        <v>416</v>
      </c>
      <c r="K80" s="617"/>
      <c r="L80" s="400" t="e">
        <f>ROUND(H79/H81,2)</f>
        <v>#DIV/0!</v>
      </c>
      <c r="M80" s="85"/>
      <c r="N80" s="85"/>
      <c r="O80" s="189"/>
      <c r="P80" s="392" t="e">
        <f>IF(OR(L80&gt;60,L80&lt;20),"ERRO","OK")</f>
        <v>#DIV/0!</v>
      </c>
      <c r="Q80" s="226"/>
      <c r="R80" s="226"/>
      <c r="Z80" s="151"/>
      <c r="AC80" s="187"/>
    </row>
    <row r="81" spans="1:29" ht="13.5" customHeight="1" thickBot="1">
      <c r="A81" s="432"/>
      <c r="B81" s="628"/>
      <c r="C81" s="629"/>
      <c r="D81" s="629"/>
      <c r="E81" s="616" t="s">
        <v>354</v>
      </c>
      <c r="F81" s="616"/>
      <c r="G81" s="190"/>
      <c r="H81" s="616">
        <f>O77</f>
        <v>0</v>
      </c>
      <c r="I81" s="616"/>
      <c r="J81" s="190"/>
      <c r="K81" s="620"/>
      <c r="L81" s="190"/>
      <c r="M81" s="190"/>
      <c r="N81" s="190"/>
      <c r="O81" s="191"/>
      <c r="P81" s="339"/>
      <c r="Q81" s="226"/>
      <c r="R81" s="226"/>
      <c r="Z81" s="151"/>
      <c r="AC81" s="187"/>
    </row>
    <row r="82" spans="16:18" ht="13.5" customHeight="1">
      <c r="P82" s="226"/>
      <c r="Q82" s="226"/>
      <c r="R82" s="226"/>
    </row>
    <row r="83" spans="1:18" ht="13.5" customHeight="1">
      <c r="A83" s="52" t="s">
        <v>375</v>
      </c>
      <c r="B83" s="53"/>
      <c r="C83" s="54"/>
      <c r="D83" s="55"/>
      <c r="E83" s="55"/>
      <c r="P83" s="226"/>
      <c r="Q83" s="226"/>
      <c r="R83" s="226"/>
    </row>
    <row r="84" spans="1:18" ht="13.5" customHeight="1">
      <c r="A84" s="619" t="s">
        <v>589</v>
      </c>
      <c r="B84" s="632"/>
      <c r="C84" s="632"/>
      <c r="D84" s="632"/>
      <c r="E84" s="632"/>
      <c r="F84" s="632"/>
      <c r="G84" s="632"/>
      <c r="H84" s="632"/>
      <c r="I84" s="632"/>
      <c r="J84" s="632"/>
      <c r="K84" s="632"/>
      <c r="L84" s="632"/>
      <c r="M84" s="632"/>
      <c r="N84" s="632"/>
      <c r="P84" s="226"/>
      <c r="Q84" s="226"/>
      <c r="R84" s="226"/>
    </row>
    <row r="85" spans="1:18" ht="13.5" customHeight="1">
      <c r="A85" s="632"/>
      <c r="B85" s="632"/>
      <c r="C85" s="632"/>
      <c r="D85" s="632"/>
      <c r="E85" s="632"/>
      <c r="F85" s="632"/>
      <c r="G85" s="632"/>
      <c r="H85" s="632"/>
      <c r="I85" s="632"/>
      <c r="J85" s="632"/>
      <c r="K85" s="632"/>
      <c r="L85" s="632"/>
      <c r="M85" s="632"/>
      <c r="N85" s="632"/>
      <c r="P85" s="226"/>
      <c r="Q85" s="226"/>
      <c r="R85" s="226"/>
    </row>
    <row r="86" spans="1:18" ht="13.5" customHeight="1">
      <c r="A86" s="632"/>
      <c r="B86" s="632"/>
      <c r="C86" s="632"/>
      <c r="D86" s="632"/>
      <c r="E86" s="632"/>
      <c r="F86" s="632"/>
      <c r="G86" s="632"/>
      <c r="H86" s="632"/>
      <c r="I86" s="632"/>
      <c r="J86" s="632"/>
      <c r="K86" s="632"/>
      <c r="L86" s="632"/>
      <c r="M86" s="632"/>
      <c r="N86" s="632"/>
      <c r="P86" s="226"/>
      <c r="Q86" s="226"/>
      <c r="R86" s="226"/>
    </row>
    <row r="87" spans="1:18" ht="13.5" customHeight="1">
      <c r="A87" s="632"/>
      <c r="B87" s="632"/>
      <c r="C87" s="632"/>
      <c r="D87" s="632"/>
      <c r="E87" s="632"/>
      <c r="F87" s="632"/>
      <c r="G87" s="632"/>
      <c r="H87" s="632"/>
      <c r="I87" s="632"/>
      <c r="J87" s="632"/>
      <c r="K87" s="632"/>
      <c r="L87" s="632"/>
      <c r="M87" s="632"/>
      <c r="N87" s="632"/>
      <c r="P87" s="226"/>
      <c r="Q87" s="226"/>
      <c r="R87" s="226"/>
    </row>
    <row r="88" spans="16:18" ht="13.5" customHeight="1">
      <c r="P88" s="226"/>
      <c r="Q88" s="226"/>
      <c r="R88" s="226"/>
    </row>
    <row r="89" spans="1:18" ht="13.5" customHeight="1">
      <c r="A89" s="46"/>
      <c r="B89" s="48"/>
      <c r="P89" s="226"/>
      <c r="Q89" s="226"/>
      <c r="R89" s="226"/>
    </row>
    <row r="90" spans="1:18" ht="13.5" customHeight="1" thickBot="1">
      <c r="A90" s="56"/>
      <c r="B90" s="49"/>
      <c r="C90" s="49"/>
      <c r="D90" s="49"/>
      <c r="E90" s="49"/>
      <c r="F90" s="49"/>
      <c r="G90" s="49"/>
      <c r="H90" s="49"/>
      <c r="I90" s="49"/>
      <c r="J90" s="49"/>
      <c r="K90" s="49"/>
      <c r="L90" s="49"/>
      <c r="M90" s="49"/>
      <c r="P90" s="226"/>
      <c r="Q90" s="226"/>
      <c r="R90" s="226"/>
    </row>
    <row r="91" spans="1:30" ht="60.75">
      <c r="A91" s="32" t="s">
        <v>337</v>
      </c>
      <c r="B91" s="439" t="s">
        <v>590</v>
      </c>
      <c r="C91" s="434"/>
      <c r="D91" s="33" t="s">
        <v>606</v>
      </c>
      <c r="E91" s="33" t="s">
        <v>279</v>
      </c>
      <c r="F91" s="33" t="s">
        <v>610</v>
      </c>
      <c r="G91" s="33" t="s">
        <v>277</v>
      </c>
      <c r="H91" s="33" t="s">
        <v>278</v>
      </c>
      <c r="I91" s="33" t="s">
        <v>280</v>
      </c>
      <c r="J91" s="33" t="s">
        <v>281</v>
      </c>
      <c r="K91" s="33" t="s">
        <v>283</v>
      </c>
      <c r="L91" s="33" t="s">
        <v>545</v>
      </c>
      <c r="M91" s="33" t="s">
        <v>282</v>
      </c>
      <c r="N91" s="33" t="s">
        <v>608</v>
      </c>
      <c r="O91" s="50" t="s">
        <v>71</v>
      </c>
      <c r="P91" s="339"/>
      <c r="Q91" s="339"/>
      <c r="R91" s="226"/>
      <c r="S91" s="349"/>
      <c r="Z91" s="151"/>
      <c r="AA91" s="151"/>
      <c r="AC91" s="187"/>
      <c r="AD91" s="187"/>
    </row>
    <row r="92" spans="1:30" ht="13.5" customHeight="1">
      <c r="A92" s="446" t="s">
        <v>408</v>
      </c>
      <c r="B92" s="621" t="s">
        <v>42</v>
      </c>
      <c r="C92" s="37" t="s">
        <v>31</v>
      </c>
      <c r="D92" s="14"/>
      <c r="E92" s="14"/>
      <c r="F92" s="14"/>
      <c r="G92" s="14"/>
      <c r="H92" s="14"/>
      <c r="I92" s="15"/>
      <c r="J92" s="14"/>
      <c r="K92" s="14"/>
      <c r="L92" s="14"/>
      <c r="M92" s="14"/>
      <c r="N92" s="14"/>
      <c r="O92" s="9">
        <f aca="true" t="shared" si="27" ref="O92:O118">SUM(D92:N92)</f>
        <v>0</v>
      </c>
      <c r="P92" s="339">
        <f>IF(OR(D92="",E92="",F92="",G92="",H92="",I92="",J92="",K92="",L92="",M92="",N92="",D93="",E93="",F92="",G93="",H93="",I93="",J93="",K93="",L93="",M93="",N93=""),1,0)</f>
        <v>1</v>
      </c>
      <c r="Q92" s="339">
        <f>P92+P95+P98+P101+P104+P107+P110+P113</f>
        <v>8</v>
      </c>
      <c r="R92" s="226"/>
      <c r="S92" s="349"/>
      <c r="Z92" s="151"/>
      <c r="AA92" s="151"/>
      <c r="AC92" s="187"/>
      <c r="AD92" s="187"/>
    </row>
    <row r="93" spans="1:30" ht="13.5" customHeight="1">
      <c r="A93" s="447"/>
      <c r="B93" s="622"/>
      <c r="C93" s="39" t="s">
        <v>32</v>
      </c>
      <c r="D93" s="16"/>
      <c r="E93" s="16"/>
      <c r="F93" s="16"/>
      <c r="G93" s="16"/>
      <c r="H93" s="16"/>
      <c r="I93" s="17"/>
      <c r="J93" s="16"/>
      <c r="K93" s="16"/>
      <c r="L93" s="16"/>
      <c r="M93" s="16"/>
      <c r="N93" s="16"/>
      <c r="O93" s="12">
        <f t="shared" si="27"/>
        <v>0</v>
      </c>
      <c r="P93" s="339"/>
      <c r="Q93" s="339"/>
      <c r="R93" s="226"/>
      <c r="S93" s="349"/>
      <c r="Z93" s="151"/>
      <c r="AA93" s="151"/>
      <c r="AC93" s="187"/>
      <c r="AD93" s="187"/>
    </row>
    <row r="94" spans="1:30" ht="13.5" customHeight="1">
      <c r="A94" s="444"/>
      <c r="B94" s="623"/>
      <c r="C94" s="307" t="s">
        <v>276</v>
      </c>
      <c r="D94" s="304">
        <f aca="true" t="shared" si="28" ref="D94:N94">SUM(D92:D93)</f>
        <v>0</v>
      </c>
      <c r="E94" s="304">
        <f t="shared" si="28"/>
        <v>0</v>
      </c>
      <c r="F94" s="304">
        <f t="shared" si="28"/>
        <v>0</v>
      </c>
      <c r="G94" s="304">
        <f t="shared" si="28"/>
        <v>0</v>
      </c>
      <c r="H94" s="304">
        <f t="shared" si="28"/>
        <v>0</v>
      </c>
      <c r="I94" s="305">
        <f t="shared" si="28"/>
        <v>0</v>
      </c>
      <c r="J94" s="304">
        <f t="shared" si="28"/>
        <v>0</v>
      </c>
      <c r="K94" s="304">
        <f t="shared" si="28"/>
        <v>0</v>
      </c>
      <c r="L94" s="304">
        <f t="shared" si="28"/>
        <v>0</v>
      </c>
      <c r="M94" s="304">
        <f t="shared" si="28"/>
        <v>0</v>
      </c>
      <c r="N94" s="304">
        <f t="shared" si="28"/>
        <v>0</v>
      </c>
      <c r="O94" s="314">
        <f t="shared" si="27"/>
        <v>0</v>
      </c>
      <c r="P94" s="339"/>
      <c r="Q94" s="339"/>
      <c r="R94" s="226"/>
      <c r="S94" s="349"/>
      <c r="Z94" s="151"/>
      <c r="AA94" s="151"/>
      <c r="AC94" s="187"/>
      <c r="AD94" s="187"/>
    </row>
    <row r="95" spans="1:30" ht="13.5" customHeight="1">
      <c r="A95" s="446" t="s">
        <v>409</v>
      </c>
      <c r="B95" s="621" t="s">
        <v>403</v>
      </c>
      <c r="C95" s="37" t="s">
        <v>31</v>
      </c>
      <c r="D95" s="14"/>
      <c r="E95" s="14"/>
      <c r="F95" s="14"/>
      <c r="G95" s="14"/>
      <c r="H95" s="14"/>
      <c r="I95" s="14"/>
      <c r="J95" s="14"/>
      <c r="K95" s="14"/>
      <c r="L95" s="14"/>
      <c r="M95" s="14"/>
      <c r="N95" s="14"/>
      <c r="O95" s="9">
        <f t="shared" si="27"/>
        <v>0</v>
      </c>
      <c r="P95" s="339">
        <f>IF(OR(D95="",E95="",F95="",G95="",H95="",I95="",J95="",K95="",L95="",M95="",N95="",D96="",E96="",F95="",G96="",H96="",I96="",J96="",K96="",L96="",M96="",N96=""),1,0)</f>
        <v>1</v>
      </c>
      <c r="Q95" s="339"/>
      <c r="R95" s="226"/>
      <c r="S95" s="349"/>
      <c r="Z95" s="151"/>
      <c r="AA95" s="151"/>
      <c r="AC95" s="187"/>
      <c r="AD95" s="187"/>
    </row>
    <row r="96" spans="1:30" ht="13.5" customHeight="1">
      <c r="A96" s="447"/>
      <c r="B96" s="622"/>
      <c r="C96" s="39" t="s">
        <v>32</v>
      </c>
      <c r="D96" s="16"/>
      <c r="E96" s="16"/>
      <c r="F96" s="16"/>
      <c r="G96" s="16"/>
      <c r="H96" s="16"/>
      <c r="I96" s="16"/>
      <c r="J96" s="16"/>
      <c r="K96" s="16"/>
      <c r="L96" s="16"/>
      <c r="M96" s="16"/>
      <c r="N96" s="16"/>
      <c r="O96" s="12">
        <f t="shared" si="27"/>
        <v>0</v>
      </c>
      <c r="P96" s="339"/>
      <c r="Q96" s="339"/>
      <c r="R96" s="226"/>
      <c r="S96" s="349"/>
      <c r="Z96" s="151"/>
      <c r="AA96" s="151"/>
      <c r="AC96" s="187"/>
      <c r="AD96" s="187"/>
    </row>
    <row r="97" spans="1:30" ht="13.5" customHeight="1">
      <c r="A97" s="444"/>
      <c r="B97" s="623"/>
      <c r="C97" s="307" t="s">
        <v>276</v>
      </c>
      <c r="D97" s="307">
        <f aca="true" t="shared" si="29" ref="D97:N97">SUM(D95:D96)</f>
        <v>0</v>
      </c>
      <c r="E97" s="307">
        <f t="shared" si="29"/>
        <v>0</v>
      </c>
      <c r="F97" s="307">
        <f t="shared" si="29"/>
        <v>0</v>
      </c>
      <c r="G97" s="307">
        <f t="shared" si="29"/>
        <v>0</v>
      </c>
      <c r="H97" s="307">
        <f t="shared" si="29"/>
        <v>0</v>
      </c>
      <c r="I97" s="309">
        <f t="shared" si="29"/>
        <v>0</v>
      </c>
      <c r="J97" s="307">
        <f t="shared" si="29"/>
        <v>0</v>
      </c>
      <c r="K97" s="307">
        <f t="shared" si="29"/>
        <v>0</v>
      </c>
      <c r="L97" s="307">
        <f t="shared" si="29"/>
        <v>0</v>
      </c>
      <c r="M97" s="307">
        <f t="shared" si="29"/>
        <v>0</v>
      </c>
      <c r="N97" s="307">
        <f t="shared" si="29"/>
        <v>0</v>
      </c>
      <c r="O97" s="314">
        <f t="shared" si="27"/>
        <v>0</v>
      </c>
      <c r="P97" s="339"/>
      <c r="Q97" s="339"/>
      <c r="R97" s="226"/>
      <c r="S97" s="349"/>
      <c r="Z97" s="151"/>
      <c r="AA97" s="151"/>
      <c r="AC97" s="187"/>
      <c r="AD97" s="187"/>
    </row>
    <row r="98" spans="1:30" ht="13.5" customHeight="1">
      <c r="A98" s="446" t="s">
        <v>410</v>
      </c>
      <c r="B98" s="621" t="s">
        <v>404</v>
      </c>
      <c r="C98" s="41" t="s">
        <v>31</v>
      </c>
      <c r="D98" s="18"/>
      <c r="E98" s="18"/>
      <c r="F98" s="18"/>
      <c r="G98" s="18"/>
      <c r="H98" s="18"/>
      <c r="I98" s="18"/>
      <c r="J98" s="18"/>
      <c r="K98" s="18"/>
      <c r="L98" s="18"/>
      <c r="M98" s="18"/>
      <c r="N98" s="18"/>
      <c r="O98" s="20">
        <f t="shared" si="27"/>
        <v>0</v>
      </c>
      <c r="P98" s="339">
        <f>IF(OR(D98="",E98="",F98="",G98="",H98="",I98="",J98="",K98="",L98="",M98="",N98="",D99="",E99="",F98="",G99="",H99="",I99="",J99="",K99="",L99="",M99="",N99=""),1,0)</f>
        <v>1</v>
      </c>
      <c r="Q98" s="339"/>
      <c r="R98" s="226"/>
      <c r="S98" s="349"/>
      <c r="Z98" s="151"/>
      <c r="AA98" s="151"/>
      <c r="AC98" s="187"/>
      <c r="AD98" s="187"/>
    </row>
    <row r="99" spans="1:30" ht="13.5" customHeight="1">
      <c r="A99" s="447"/>
      <c r="B99" s="622"/>
      <c r="C99" s="43" t="s">
        <v>32</v>
      </c>
      <c r="D99" s="21"/>
      <c r="E99" s="21"/>
      <c r="F99" s="21"/>
      <c r="G99" s="21"/>
      <c r="H99" s="21"/>
      <c r="I99" s="21"/>
      <c r="J99" s="21"/>
      <c r="K99" s="21"/>
      <c r="L99" s="21"/>
      <c r="M99" s="21"/>
      <c r="N99" s="21"/>
      <c r="O99" s="23">
        <f t="shared" si="27"/>
        <v>0</v>
      </c>
      <c r="P99" s="339"/>
      <c r="Q99" s="339"/>
      <c r="R99" s="226"/>
      <c r="S99" s="349"/>
      <c r="Z99" s="151"/>
      <c r="AA99" s="151"/>
      <c r="AC99" s="187"/>
      <c r="AD99" s="187"/>
    </row>
    <row r="100" spans="1:30" ht="13.5" customHeight="1">
      <c r="A100" s="444"/>
      <c r="B100" s="623"/>
      <c r="C100" s="307" t="s">
        <v>276</v>
      </c>
      <c r="D100" s="307">
        <f aca="true" t="shared" si="30" ref="D100:N100">SUM(D98:D99)</f>
        <v>0</v>
      </c>
      <c r="E100" s="307">
        <f t="shared" si="30"/>
        <v>0</v>
      </c>
      <c r="F100" s="307">
        <f t="shared" si="30"/>
        <v>0</v>
      </c>
      <c r="G100" s="307">
        <f t="shared" si="30"/>
        <v>0</v>
      </c>
      <c r="H100" s="307">
        <f t="shared" si="30"/>
        <v>0</v>
      </c>
      <c r="I100" s="309">
        <f t="shared" si="30"/>
        <v>0</v>
      </c>
      <c r="J100" s="307">
        <f t="shared" si="30"/>
        <v>0</v>
      </c>
      <c r="K100" s="307">
        <f t="shared" si="30"/>
        <v>0</v>
      </c>
      <c r="L100" s="307">
        <f t="shared" si="30"/>
        <v>0</v>
      </c>
      <c r="M100" s="307">
        <f t="shared" si="30"/>
        <v>0</v>
      </c>
      <c r="N100" s="307">
        <f t="shared" si="30"/>
        <v>0</v>
      </c>
      <c r="O100" s="314">
        <f t="shared" si="27"/>
        <v>0</v>
      </c>
      <c r="P100" s="339"/>
      <c r="Q100" s="339"/>
      <c r="R100" s="226"/>
      <c r="S100" s="349"/>
      <c r="Z100" s="151"/>
      <c r="AA100" s="151"/>
      <c r="AC100" s="187"/>
      <c r="AD100" s="187"/>
    </row>
    <row r="101" spans="1:30" ht="13.5" customHeight="1">
      <c r="A101" s="446" t="s">
        <v>411</v>
      </c>
      <c r="B101" s="621" t="s">
        <v>405</v>
      </c>
      <c r="C101" s="41" t="s">
        <v>31</v>
      </c>
      <c r="D101" s="18"/>
      <c r="E101" s="18"/>
      <c r="F101" s="18"/>
      <c r="G101" s="18"/>
      <c r="H101" s="18"/>
      <c r="I101" s="18"/>
      <c r="J101" s="18"/>
      <c r="K101" s="18"/>
      <c r="L101" s="18"/>
      <c r="M101" s="18"/>
      <c r="N101" s="18"/>
      <c r="O101" s="20">
        <f t="shared" si="27"/>
        <v>0</v>
      </c>
      <c r="P101" s="339">
        <f>IF(OR(D101="",E101="",F101="",G101="",H101="",I101="",J101="",K101="",L101="",M101="",N101="",D102="",E102="",F101="",G102="",H102="",I102="",J102="",K102="",L102="",M102="",N102=""),1,0)</f>
        <v>1</v>
      </c>
      <c r="Q101" s="339"/>
      <c r="R101" s="226"/>
      <c r="S101" s="349"/>
      <c r="Z101" s="151"/>
      <c r="AA101" s="151"/>
      <c r="AC101" s="187"/>
      <c r="AD101" s="187"/>
    </row>
    <row r="102" spans="1:30" ht="13.5" customHeight="1">
      <c r="A102" s="447"/>
      <c r="B102" s="622"/>
      <c r="C102" s="43" t="s">
        <v>32</v>
      </c>
      <c r="D102" s="21"/>
      <c r="E102" s="21"/>
      <c r="F102" s="21"/>
      <c r="G102" s="21"/>
      <c r="H102" s="21"/>
      <c r="I102" s="21"/>
      <c r="J102" s="21"/>
      <c r="K102" s="21"/>
      <c r="L102" s="21"/>
      <c r="M102" s="21"/>
      <c r="N102" s="21"/>
      <c r="O102" s="23">
        <f t="shared" si="27"/>
        <v>0</v>
      </c>
      <c r="P102" s="339"/>
      <c r="Q102" s="339"/>
      <c r="R102" s="226"/>
      <c r="S102" s="349"/>
      <c r="Z102" s="151"/>
      <c r="AA102" s="151"/>
      <c r="AC102" s="187"/>
      <c r="AD102" s="187"/>
    </row>
    <row r="103" spans="1:30" ht="13.5" customHeight="1">
      <c r="A103" s="444"/>
      <c r="B103" s="623"/>
      <c r="C103" s="307" t="s">
        <v>276</v>
      </c>
      <c r="D103" s="307">
        <f aca="true" t="shared" si="31" ref="D103:N103">SUM(D101:D102)</f>
        <v>0</v>
      </c>
      <c r="E103" s="307">
        <f t="shared" si="31"/>
        <v>0</v>
      </c>
      <c r="F103" s="307">
        <f t="shared" si="31"/>
        <v>0</v>
      </c>
      <c r="G103" s="307">
        <f t="shared" si="31"/>
        <v>0</v>
      </c>
      <c r="H103" s="307">
        <f t="shared" si="31"/>
        <v>0</v>
      </c>
      <c r="I103" s="309">
        <f t="shared" si="31"/>
        <v>0</v>
      </c>
      <c r="J103" s="307">
        <f t="shared" si="31"/>
        <v>0</v>
      </c>
      <c r="K103" s="307">
        <f t="shared" si="31"/>
        <v>0</v>
      </c>
      <c r="L103" s="307">
        <f t="shared" si="31"/>
        <v>0</v>
      </c>
      <c r="M103" s="307">
        <f t="shared" si="31"/>
        <v>0</v>
      </c>
      <c r="N103" s="307">
        <f t="shared" si="31"/>
        <v>0</v>
      </c>
      <c r="O103" s="314">
        <f t="shared" si="27"/>
        <v>0</v>
      </c>
      <c r="P103" s="339"/>
      <c r="Q103" s="339"/>
      <c r="R103" s="226"/>
      <c r="S103" s="349"/>
      <c r="Z103" s="151"/>
      <c r="AA103" s="151"/>
      <c r="AC103" s="187"/>
      <c r="AD103" s="187"/>
    </row>
    <row r="104" spans="1:30" ht="13.5" customHeight="1">
      <c r="A104" s="446" t="s">
        <v>412</v>
      </c>
      <c r="B104" s="621" t="s">
        <v>406</v>
      </c>
      <c r="C104" s="37" t="s">
        <v>31</v>
      </c>
      <c r="D104" s="14"/>
      <c r="E104" s="14"/>
      <c r="F104" s="14"/>
      <c r="G104" s="14"/>
      <c r="H104" s="14"/>
      <c r="I104" s="14"/>
      <c r="J104" s="14"/>
      <c r="K104" s="14"/>
      <c r="L104" s="14"/>
      <c r="M104" s="14"/>
      <c r="N104" s="14"/>
      <c r="O104" s="9">
        <f t="shared" si="27"/>
        <v>0</v>
      </c>
      <c r="P104" s="339">
        <f>IF(OR(D104="",E104="",F104="",G104="",H104="",I104="",J104="",K104="",L104="",M104="",N104="",D105="",E105="",F104="",G105="",H105="",I105="",J105="",K105="",L105="",M105="",N105=""),1,0)</f>
        <v>1</v>
      </c>
      <c r="Q104" s="339"/>
      <c r="R104" s="226"/>
      <c r="S104" s="349"/>
      <c r="Z104" s="151"/>
      <c r="AA104" s="151"/>
      <c r="AC104" s="187"/>
      <c r="AD104" s="187"/>
    </row>
    <row r="105" spans="1:30" ht="13.5" customHeight="1">
      <c r="A105" s="447"/>
      <c r="B105" s="622"/>
      <c r="C105" s="39" t="s">
        <v>32</v>
      </c>
      <c r="D105" s="16"/>
      <c r="E105" s="16"/>
      <c r="F105" s="16"/>
      <c r="G105" s="16"/>
      <c r="H105" s="16"/>
      <c r="I105" s="16"/>
      <c r="J105" s="16"/>
      <c r="K105" s="16"/>
      <c r="L105" s="16"/>
      <c r="M105" s="16"/>
      <c r="N105" s="16"/>
      <c r="O105" s="12">
        <f t="shared" si="27"/>
        <v>0</v>
      </c>
      <c r="P105" s="339"/>
      <c r="Q105" s="339"/>
      <c r="R105" s="226"/>
      <c r="S105" s="349"/>
      <c r="Z105" s="151"/>
      <c r="AA105" s="151"/>
      <c r="AC105" s="187"/>
      <c r="AD105" s="187"/>
    </row>
    <row r="106" spans="1:30" ht="13.5" customHeight="1">
      <c r="A106" s="444"/>
      <c r="B106" s="623"/>
      <c r="C106" s="307" t="s">
        <v>276</v>
      </c>
      <c r="D106" s="307">
        <f aca="true" t="shared" si="32" ref="D106:N106">SUM(D104:D105)</f>
        <v>0</v>
      </c>
      <c r="E106" s="307">
        <f t="shared" si="32"/>
        <v>0</v>
      </c>
      <c r="F106" s="307">
        <f t="shared" si="32"/>
        <v>0</v>
      </c>
      <c r="G106" s="307">
        <f t="shared" si="32"/>
        <v>0</v>
      </c>
      <c r="H106" s="307">
        <f t="shared" si="32"/>
        <v>0</v>
      </c>
      <c r="I106" s="309">
        <f t="shared" si="32"/>
        <v>0</v>
      </c>
      <c r="J106" s="307">
        <f t="shared" si="32"/>
        <v>0</v>
      </c>
      <c r="K106" s="307">
        <f t="shared" si="32"/>
        <v>0</v>
      </c>
      <c r="L106" s="307">
        <f>SUM(L104:L105)</f>
        <v>0</v>
      </c>
      <c r="M106" s="307">
        <f t="shared" si="32"/>
        <v>0</v>
      </c>
      <c r="N106" s="307">
        <f t="shared" si="32"/>
        <v>0</v>
      </c>
      <c r="O106" s="314">
        <f t="shared" si="27"/>
        <v>0</v>
      </c>
      <c r="P106" s="339"/>
      <c r="Q106" s="339"/>
      <c r="R106" s="226"/>
      <c r="S106" s="349"/>
      <c r="Z106" s="151"/>
      <c r="AA106" s="151"/>
      <c r="AC106" s="187"/>
      <c r="AD106" s="187"/>
    </row>
    <row r="107" spans="1:30" ht="13.5" customHeight="1">
      <c r="A107" s="446" t="s">
        <v>413</v>
      </c>
      <c r="B107" s="621" t="s">
        <v>393</v>
      </c>
      <c r="C107" s="37" t="s">
        <v>31</v>
      </c>
      <c r="D107" s="14"/>
      <c r="E107" s="14"/>
      <c r="F107" s="14"/>
      <c r="G107" s="14"/>
      <c r="H107" s="14"/>
      <c r="I107" s="14"/>
      <c r="J107" s="14"/>
      <c r="K107" s="14"/>
      <c r="L107" s="14"/>
      <c r="M107" s="14"/>
      <c r="N107" s="14"/>
      <c r="O107" s="9">
        <f t="shared" si="27"/>
        <v>0</v>
      </c>
      <c r="P107" s="339">
        <f>IF(OR(D107="",E107="",F107="",G107="",H107="",I107="",J107="",K107="",L107="",M107="",N107="",D108="",E108="",F107="",G108="",H108="",I108="",J108="",K108="",L108="",M108="",N108=""),1,0)</f>
        <v>1</v>
      </c>
      <c r="Q107" s="339"/>
      <c r="R107" s="226"/>
      <c r="S107" s="349"/>
      <c r="Z107" s="151"/>
      <c r="AA107" s="151"/>
      <c r="AC107" s="187"/>
      <c r="AD107" s="187"/>
    </row>
    <row r="108" spans="1:30" ht="13.5" customHeight="1">
      <c r="A108" s="447"/>
      <c r="B108" s="622"/>
      <c r="C108" s="39" t="s">
        <v>32</v>
      </c>
      <c r="D108" s="16"/>
      <c r="E108" s="16"/>
      <c r="F108" s="16"/>
      <c r="G108" s="16"/>
      <c r="H108" s="16"/>
      <c r="I108" s="16"/>
      <c r="J108" s="16"/>
      <c r="K108" s="16"/>
      <c r="L108" s="16"/>
      <c r="M108" s="16"/>
      <c r="N108" s="16"/>
      <c r="O108" s="12">
        <f t="shared" si="27"/>
        <v>0</v>
      </c>
      <c r="P108" s="339"/>
      <c r="Q108" s="339"/>
      <c r="R108" s="226"/>
      <c r="S108" s="349"/>
      <c r="Z108" s="151"/>
      <c r="AA108" s="151"/>
      <c r="AC108" s="187"/>
      <c r="AD108" s="187"/>
    </row>
    <row r="109" spans="1:30" ht="13.5" customHeight="1">
      <c r="A109" s="444"/>
      <c r="B109" s="623"/>
      <c r="C109" s="307" t="s">
        <v>276</v>
      </c>
      <c r="D109" s="307">
        <f aca="true" t="shared" si="33" ref="D109:N109">SUM(D107:D108)</f>
        <v>0</v>
      </c>
      <c r="E109" s="307">
        <f t="shared" si="33"/>
        <v>0</v>
      </c>
      <c r="F109" s="307">
        <f t="shared" si="33"/>
        <v>0</v>
      </c>
      <c r="G109" s="307">
        <f t="shared" si="33"/>
        <v>0</v>
      </c>
      <c r="H109" s="307">
        <f t="shared" si="33"/>
        <v>0</v>
      </c>
      <c r="I109" s="309">
        <f t="shared" si="33"/>
        <v>0</v>
      </c>
      <c r="J109" s="307">
        <f t="shared" si="33"/>
        <v>0</v>
      </c>
      <c r="K109" s="307">
        <f t="shared" si="33"/>
        <v>0</v>
      </c>
      <c r="L109" s="307">
        <f t="shared" si="33"/>
        <v>0</v>
      </c>
      <c r="M109" s="307">
        <f t="shared" si="33"/>
        <v>0</v>
      </c>
      <c r="N109" s="307">
        <f t="shared" si="33"/>
        <v>0</v>
      </c>
      <c r="O109" s="314">
        <f t="shared" si="27"/>
        <v>0</v>
      </c>
      <c r="P109" s="339"/>
      <c r="Q109" s="339"/>
      <c r="R109" s="226"/>
      <c r="S109" s="349"/>
      <c r="Z109" s="151"/>
      <c r="AA109" s="151"/>
      <c r="AC109" s="187"/>
      <c r="AD109" s="187"/>
    </row>
    <row r="110" spans="1:30" ht="13.5" customHeight="1">
      <c r="A110" s="446" t="s">
        <v>414</v>
      </c>
      <c r="B110" s="621" t="s">
        <v>407</v>
      </c>
      <c r="C110" s="37" t="s">
        <v>31</v>
      </c>
      <c r="D110" s="14"/>
      <c r="E110" s="14"/>
      <c r="F110" s="14"/>
      <c r="G110" s="14"/>
      <c r="H110" s="14"/>
      <c r="I110" s="14"/>
      <c r="J110" s="14"/>
      <c r="K110" s="14"/>
      <c r="L110" s="14"/>
      <c r="M110" s="14"/>
      <c r="N110" s="14"/>
      <c r="O110" s="9">
        <f t="shared" si="27"/>
        <v>0</v>
      </c>
      <c r="P110" s="339">
        <f>IF(OR(D110="",E110="",F110="",G110="",H110="",I110="",J110="",K110="",L110="",M110="",N110="",D111="",E111="",F110="",G111="",H111="",I111="",J111="",K111="",L111="",M111="",N111=""),1,0)</f>
        <v>1</v>
      </c>
      <c r="Q110" s="339"/>
      <c r="R110" s="226"/>
      <c r="S110" s="349"/>
      <c r="Z110" s="151"/>
      <c r="AA110" s="151"/>
      <c r="AC110" s="187"/>
      <c r="AD110" s="187"/>
    </row>
    <row r="111" spans="1:30" ht="13.5" customHeight="1">
      <c r="A111" s="447"/>
      <c r="B111" s="622"/>
      <c r="C111" s="39" t="s">
        <v>32</v>
      </c>
      <c r="D111" s="16"/>
      <c r="E111" s="16"/>
      <c r="F111" s="16"/>
      <c r="G111" s="16"/>
      <c r="H111" s="16"/>
      <c r="I111" s="16"/>
      <c r="J111" s="16"/>
      <c r="K111" s="16"/>
      <c r="L111" s="16"/>
      <c r="M111" s="16"/>
      <c r="N111" s="16"/>
      <c r="O111" s="12">
        <f t="shared" si="27"/>
        <v>0</v>
      </c>
      <c r="P111" s="339"/>
      <c r="Q111" s="339"/>
      <c r="R111" s="226"/>
      <c r="S111" s="349"/>
      <c r="Z111" s="151"/>
      <c r="AA111" s="151"/>
      <c r="AC111" s="187"/>
      <c r="AD111" s="187"/>
    </row>
    <row r="112" spans="1:30" ht="13.5" customHeight="1">
      <c r="A112" s="444"/>
      <c r="B112" s="623"/>
      <c r="C112" s="307" t="s">
        <v>276</v>
      </c>
      <c r="D112" s="307">
        <f aca="true" t="shared" si="34" ref="D112:N112">SUM(D110:D111)</f>
        <v>0</v>
      </c>
      <c r="E112" s="307">
        <f t="shared" si="34"/>
        <v>0</v>
      </c>
      <c r="F112" s="307">
        <f t="shared" si="34"/>
        <v>0</v>
      </c>
      <c r="G112" s="307">
        <f t="shared" si="34"/>
        <v>0</v>
      </c>
      <c r="H112" s="307">
        <f t="shared" si="34"/>
        <v>0</v>
      </c>
      <c r="I112" s="309">
        <f t="shared" si="34"/>
        <v>0</v>
      </c>
      <c r="J112" s="307">
        <f t="shared" si="34"/>
        <v>0</v>
      </c>
      <c r="K112" s="307">
        <f t="shared" si="34"/>
        <v>0</v>
      </c>
      <c r="L112" s="307">
        <f t="shared" si="34"/>
        <v>0</v>
      </c>
      <c r="M112" s="307">
        <f t="shared" si="34"/>
        <v>0</v>
      </c>
      <c r="N112" s="307">
        <f t="shared" si="34"/>
        <v>0</v>
      </c>
      <c r="O112" s="314">
        <f t="shared" si="27"/>
        <v>0</v>
      </c>
      <c r="P112" s="339"/>
      <c r="Q112" s="339"/>
      <c r="R112" s="226"/>
      <c r="S112" s="349"/>
      <c r="Z112" s="151"/>
      <c r="AA112" s="151"/>
      <c r="AC112" s="187"/>
      <c r="AD112" s="187"/>
    </row>
    <row r="113" spans="1:30" ht="13.5" customHeight="1">
      <c r="A113" s="446" t="s">
        <v>415</v>
      </c>
      <c r="B113" s="621" t="s">
        <v>296</v>
      </c>
      <c r="C113" s="37" t="s">
        <v>31</v>
      </c>
      <c r="D113" s="14"/>
      <c r="E113" s="14"/>
      <c r="F113" s="14"/>
      <c r="G113" s="14"/>
      <c r="H113" s="14"/>
      <c r="I113" s="14"/>
      <c r="J113" s="14"/>
      <c r="K113" s="14"/>
      <c r="L113" s="14"/>
      <c r="M113" s="14"/>
      <c r="N113" s="14"/>
      <c r="O113" s="9">
        <f t="shared" si="27"/>
        <v>0</v>
      </c>
      <c r="P113" s="339">
        <f>IF(OR(D113="",E113="",F113="",G113="",H113="",I113="",J113="",K113="",L113="",M113="",N113="",D114="",E114="",F113="",G114="",H114="",I114="",J114="",K114="",L114="",M114="",N114=""),1,0)</f>
        <v>1</v>
      </c>
      <c r="Q113" s="339"/>
      <c r="R113" s="226"/>
      <c r="S113" s="349"/>
      <c r="Z113" s="151"/>
      <c r="AA113" s="151"/>
      <c r="AC113" s="187"/>
      <c r="AD113" s="187"/>
    </row>
    <row r="114" spans="1:30" ht="13.5" customHeight="1">
      <c r="A114" s="447"/>
      <c r="B114" s="622"/>
      <c r="C114" s="39" t="s">
        <v>32</v>
      </c>
      <c r="D114" s="16"/>
      <c r="E114" s="16"/>
      <c r="F114" s="16"/>
      <c r="G114" s="16"/>
      <c r="H114" s="16"/>
      <c r="I114" s="16"/>
      <c r="J114" s="16"/>
      <c r="K114" s="16"/>
      <c r="L114" s="16"/>
      <c r="M114" s="16"/>
      <c r="N114" s="16"/>
      <c r="O114" s="12">
        <f t="shared" si="27"/>
        <v>0</v>
      </c>
      <c r="P114" s="339"/>
      <c r="Q114" s="339"/>
      <c r="R114" s="394"/>
      <c r="S114" s="349"/>
      <c r="Z114" s="151"/>
      <c r="AA114" s="151"/>
      <c r="AC114" s="187"/>
      <c r="AD114" s="187"/>
    </row>
    <row r="115" spans="1:30" ht="13.5" customHeight="1">
      <c r="A115" s="444"/>
      <c r="B115" s="623"/>
      <c r="C115" s="307" t="s">
        <v>276</v>
      </c>
      <c r="D115" s="307">
        <f aca="true" t="shared" si="35" ref="D115:N115">SUM(D113:D114)</f>
        <v>0</v>
      </c>
      <c r="E115" s="307">
        <f t="shared" si="35"/>
        <v>0</v>
      </c>
      <c r="F115" s="307">
        <f t="shared" si="35"/>
        <v>0</v>
      </c>
      <c r="G115" s="307">
        <f t="shared" si="35"/>
        <v>0</v>
      </c>
      <c r="H115" s="307">
        <f t="shared" si="35"/>
        <v>0</v>
      </c>
      <c r="I115" s="309">
        <f t="shared" si="35"/>
        <v>0</v>
      </c>
      <c r="J115" s="307">
        <f t="shared" si="35"/>
        <v>0</v>
      </c>
      <c r="K115" s="307">
        <f t="shared" si="35"/>
        <v>0</v>
      </c>
      <c r="L115" s="317">
        <f t="shared" si="35"/>
        <v>0</v>
      </c>
      <c r="M115" s="307">
        <f t="shared" si="35"/>
        <v>0</v>
      </c>
      <c r="N115" s="307">
        <f t="shared" si="35"/>
        <v>0</v>
      </c>
      <c r="O115" s="314">
        <f t="shared" si="27"/>
        <v>0</v>
      </c>
      <c r="P115" s="339"/>
      <c r="Q115" s="339"/>
      <c r="R115" s="226"/>
      <c r="S115" s="349"/>
      <c r="Z115" s="151"/>
      <c r="AA115" s="151"/>
      <c r="AC115" s="187"/>
      <c r="AD115" s="187"/>
    </row>
    <row r="116" spans="1:30" ht="13.5" customHeight="1">
      <c r="A116" s="447" t="s">
        <v>543</v>
      </c>
      <c r="B116" s="622" t="s">
        <v>548</v>
      </c>
      <c r="C116" s="114" t="s">
        <v>31</v>
      </c>
      <c r="D116" s="181">
        <f>SUM(D113,D110,D107,D104,D101,D98,D95,D92)</f>
        <v>0</v>
      </c>
      <c r="E116" s="181">
        <f aca="true" t="shared" si="36" ref="E116:N116">SUM(E113,E110,E107,E104,E101,E98,E95,E92)</f>
        <v>0</v>
      </c>
      <c r="F116" s="181">
        <f>SUM(F113,F110,F107,F104,F101,F98,F95,F92)</f>
        <v>0</v>
      </c>
      <c r="G116" s="181">
        <f t="shared" si="36"/>
        <v>0</v>
      </c>
      <c r="H116" s="181">
        <f t="shared" si="36"/>
        <v>0</v>
      </c>
      <c r="I116" s="181">
        <f t="shared" si="36"/>
        <v>0</v>
      </c>
      <c r="J116" s="181">
        <f t="shared" si="36"/>
        <v>0</v>
      </c>
      <c r="K116" s="181">
        <f t="shared" si="36"/>
        <v>0</v>
      </c>
      <c r="L116" s="181">
        <f t="shared" si="36"/>
        <v>0</v>
      </c>
      <c r="M116" s="181">
        <f t="shared" si="36"/>
        <v>0</v>
      </c>
      <c r="N116" s="181">
        <f t="shared" si="36"/>
        <v>0</v>
      </c>
      <c r="O116" s="115">
        <f t="shared" si="27"/>
        <v>0</v>
      </c>
      <c r="P116" s="339"/>
      <c r="Q116" s="339"/>
      <c r="R116" s="226"/>
      <c r="S116" s="349"/>
      <c r="Z116" s="151"/>
      <c r="AA116" s="151"/>
      <c r="AC116" s="187"/>
      <c r="AD116" s="187"/>
    </row>
    <row r="117" spans="1:30" ht="13.5" customHeight="1">
      <c r="A117" s="447"/>
      <c r="B117" s="622"/>
      <c r="C117" s="39" t="s">
        <v>32</v>
      </c>
      <c r="D117" s="11">
        <f>SUM(D114,D111,D108,D105,D102,D99,D96,D93)</f>
        <v>0</v>
      </c>
      <c r="E117" s="11">
        <f aca="true" t="shared" si="37" ref="E117:N117">SUM(E114,E111,E108,E105,E102,E99,E96,E93)</f>
        <v>0</v>
      </c>
      <c r="F117" s="11">
        <f>SUM(F114,F111,F108,F105,F102,F99,F96,F93)</f>
        <v>0</v>
      </c>
      <c r="G117" s="11">
        <f t="shared" si="37"/>
        <v>0</v>
      </c>
      <c r="H117" s="11">
        <f t="shared" si="37"/>
        <v>0</v>
      </c>
      <c r="I117" s="11">
        <f t="shared" si="37"/>
        <v>0</v>
      </c>
      <c r="J117" s="11">
        <f t="shared" si="37"/>
        <v>0</v>
      </c>
      <c r="K117" s="11">
        <f t="shared" si="37"/>
        <v>0</v>
      </c>
      <c r="L117" s="11">
        <f t="shared" si="37"/>
        <v>0</v>
      </c>
      <c r="M117" s="11">
        <f t="shared" si="37"/>
        <v>0</v>
      </c>
      <c r="N117" s="11">
        <f t="shared" si="37"/>
        <v>0</v>
      </c>
      <c r="O117" s="12">
        <f t="shared" si="27"/>
        <v>0</v>
      </c>
      <c r="P117" s="339"/>
      <c r="Q117" s="339"/>
      <c r="R117" s="226"/>
      <c r="S117" s="349"/>
      <c r="Z117" s="151"/>
      <c r="AA117" s="151"/>
      <c r="AC117" s="187"/>
      <c r="AD117" s="187"/>
    </row>
    <row r="118" spans="1:30" ht="13.5" customHeight="1" thickBot="1">
      <c r="A118" s="440"/>
      <c r="B118" s="631"/>
      <c r="C118" s="311" t="s">
        <v>276</v>
      </c>
      <c r="D118" s="311">
        <f aca="true" t="shared" si="38" ref="D118:N118">SUM(D116:D117)</f>
        <v>0</v>
      </c>
      <c r="E118" s="311">
        <f t="shared" si="38"/>
        <v>0</v>
      </c>
      <c r="F118" s="311">
        <f t="shared" si="38"/>
        <v>0</v>
      </c>
      <c r="G118" s="311">
        <f t="shared" si="38"/>
        <v>0</v>
      </c>
      <c r="H118" s="311">
        <f t="shared" si="38"/>
        <v>0</v>
      </c>
      <c r="I118" s="312">
        <f t="shared" si="38"/>
        <v>0</v>
      </c>
      <c r="J118" s="311">
        <f t="shared" si="38"/>
        <v>0</v>
      </c>
      <c r="K118" s="311">
        <f t="shared" si="38"/>
        <v>0</v>
      </c>
      <c r="L118" s="315">
        <f t="shared" si="38"/>
        <v>0</v>
      </c>
      <c r="M118" s="311">
        <f t="shared" si="38"/>
        <v>0</v>
      </c>
      <c r="N118" s="311">
        <f t="shared" si="38"/>
        <v>0</v>
      </c>
      <c r="O118" s="316">
        <f t="shared" si="27"/>
        <v>0</v>
      </c>
      <c r="P118" s="339"/>
      <c r="Q118" s="339"/>
      <c r="R118" s="226"/>
      <c r="S118" s="349"/>
      <c r="Z118" s="151"/>
      <c r="AA118" s="151"/>
      <c r="AC118" s="187"/>
      <c r="AD118" s="187"/>
    </row>
    <row r="119" spans="1:29" ht="13.5" customHeight="1" thickBot="1">
      <c r="A119" s="149"/>
      <c r="B119" s="51"/>
      <c r="C119" s="366"/>
      <c r="D119" s="227" t="str">
        <f>IF(D116&lt;&gt;D3,"ERROH",IF(D117&lt;&gt;D4,"ERROM","OK"))</f>
        <v>OK</v>
      </c>
      <c r="E119" s="227" t="str">
        <f>IF(E116&lt;&gt;E3,"ERROH",IF(E117&lt;&gt;E4,"ERROM","OK"))</f>
        <v>OK</v>
      </c>
      <c r="F119" s="227" t="str">
        <f>IF(F116&lt;&gt;F3,"ERROH",IF(F117&lt;&gt;F4,"ERROM","OK"))</f>
        <v>OK</v>
      </c>
      <c r="G119" s="227" t="str">
        <f aca="true" t="shared" si="39" ref="G119:N119">IF(G116&lt;&gt;G3,"ERROH",IF(G117&lt;&gt;G4,"ERROM","OK"))</f>
        <v>OK</v>
      </c>
      <c r="H119" s="227" t="str">
        <f t="shared" si="39"/>
        <v>OK</v>
      </c>
      <c r="I119" s="227" t="str">
        <f t="shared" si="39"/>
        <v>OK</v>
      </c>
      <c r="J119" s="227" t="str">
        <f t="shared" si="39"/>
        <v>OK</v>
      </c>
      <c r="K119" s="227" t="str">
        <f t="shared" si="39"/>
        <v>OK</v>
      </c>
      <c r="L119" s="227" t="str">
        <f t="shared" si="39"/>
        <v>OK</v>
      </c>
      <c r="M119" s="227" t="str">
        <f t="shared" si="39"/>
        <v>OK</v>
      </c>
      <c r="N119" s="227" t="str">
        <f t="shared" si="39"/>
        <v>OK</v>
      </c>
      <c r="O119" s="339"/>
      <c r="P119" s="339"/>
      <c r="Q119" s="340"/>
      <c r="R119" s="340"/>
      <c r="S119" s="192"/>
      <c r="T119" s="192"/>
      <c r="U119" s="192"/>
      <c r="V119" s="192"/>
      <c r="W119" s="192"/>
      <c r="X119" s="192"/>
      <c r="Y119" s="192"/>
      <c r="Z119" s="192"/>
      <c r="AC119" s="187"/>
    </row>
    <row r="120" spans="1:29" ht="13.5" customHeight="1">
      <c r="A120" s="618" t="s">
        <v>338</v>
      </c>
      <c r="B120" s="624" t="s">
        <v>591</v>
      </c>
      <c r="C120" s="625"/>
      <c r="D120" s="625"/>
      <c r="E120" s="615" t="s">
        <v>353</v>
      </c>
      <c r="F120" s="615"/>
      <c r="G120" s="150"/>
      <c r="H120" s="630"/>
      <c r="I120" s="630"/>
      <c r="J120" s="150"/>
      <c r="K120" s="583">
        <f>IF(AND(H120&lt;&gt;"",H122&lt;&gt;""),CONCATENATE(ROUND(H120/H122,2)," anos"),"")</f>
      </c>
      <c r="L120" s="150"/>
      <c r="M120" s="150"/>
      <c r="N120" s="150"/>
      <c r="O120" s="188"/>
      <c r="P120" s="339">
        <f>IF(H120="",1,0)</f>
        <v>1</v>
      </c>
      <c r="Q120" s="340"/>
      <c r="R120" s="340"/>
      <c r="S120" s="192"/>
      <c r="T120" s="192"/>
      <c r="U120" s="192"/>
      <c r="V120" s="192"/>
      <c r="W120" s="192"/>
      <c r="X120" s="192"/>
      <c r="Y120" s="192"/>
      <c r="Z120" s="192"/>
      <c r="AC120" s="187"/>
    </row>
    <row r="121" spans="1:29" ht="13.5" customHeight="1">
      <c r="A121" s="431"/>
      <c r="B121" s="626"/>
      <c r="C121" s="627"/>
      <c r="D121" s="627"/>
      <c r="E121" s="617"/>
      <c r="F121" s="617"/>
      <c r="G121" s="399" t="s">
        <v>416</v>
      </c>
      <c r="H121" s="617"/>
      <c r="I121" s="617"/>
      <c r="J121" s="399" t="s">
        <v>416</v>
      </c>
      <c r="K121" s="617"/>
      <c r="L121" s="400" t="e">
        <f>ROUND(H120/H122,2)</f>
        <v>#DIV/0!</v>
      </c>
      <c r="M121" s="85"/>
      <c r="N121" s="85"/>
      <c r="O121" s="189"/>
      <c r="P121" s="392" t="e">
        <f>IF(OR(L121&gt;36,L121&lt;5),"ERRO","OK")</f>
        <v>#DIV/0!</v>
      </c>
      <c r="Q121" s="340"/>
      <c r="R121" s="340"/>
      <c r="S121" s="192"/>
      <c r="T121" s="192"/>
      <c r="U121" s="192"/>
      <c r="V121" s="192"/>
      <c r="W121" s="192"/>
      <c r="X121" s="192"/>
      <c r="Y121" s="192"/>
      <c r="Z121" s="192"/>
      <c r="AC121" s="187"/>
    </row>
    <row r="122" spans="1:29" ht="13.5" customHeight="1" thickBot="1">
      <c r="A122" s="432"/>
      <c r="B122" s="628"/>
      <c r="C122" s="629"/>
      <c r="D122" s="629"/>
      <c r="E122" s="616" t="s">
        <v>521</v>
      </c>
      <c r="F122" s="616"/>
      <c r="G122" s="190"/>
      <c r="H122" s="616">
        <f>O118</f>
        <v>0</v>
      </c>
      <c r="I122" s="616"/>
      <c r="J122" s="190"/>
      <c r="K122" s="620"/>
      <c r="L122" s="190"/>
      <c r="M122" s="190"/>
      <c r="N122" s="190"/>
      <c r="O122" s="191"/>
      <c r="P122" s="339"/>
      <c r="Q122" s="340"/>
      <c r="R122" s="340"/>
      <c r="S122" s="192"/>
      <c r="T122" s="192"/>
      <c r="U122" s="192"/>
      <c r="V122" s="192"/>
      <c r="W122" s="192"/>
      <c r="X122" s="192"/>
      <c r="Y122" s="192"/>
      <c r="Z122" s="192"/>
      <c r="AC122" s="187"/>
    </row>
    <row r="123" spans="16:25" ht="13.5" customHeight="1">
      <c r="P123" s="340"/>
      <c r="Q123" s="340"/>
      <c r="R123" s="340"/>
      <c r="S123" s="192"/>
      <c r="T123" s="192"/>
      <c r="U123" s="192"/>
      <c r="V123" s="192"/>
      <c r="W123" s="192"/>
      <c r="X123" s="192"/>
      <c r="Y123" s="192"/>
    </row>
    <row r="124" spans="1:25" ht="13.5" customHeight="1">
      <c r="A124" s="52" t="s">
        <v>375</v>
      </c>
      <c r="B124" s="53"/>
      <c r="C124" s="54"/>
      <c r="D124" s="55"/>
      <c r="E124" s="55"/>
      <c r="P124" s="340"/>
      <c r="Q124" s="340"/>
      <c r="R124" s="340"/>
      <c r="S124" s="192"/>
      <c r="T124" s="192"/>
      <c r="U124" s="192"/>
      <c r="V124" s="192"/>
      <c r="W124" s="192"/>
      <c r="X124" s="192"/>
      <c r="Y124" s="192"/>
    </row>
    <row r="125" spans="1:25" ht="13.5" customHeight="1">
      <c r="A125" s="619" t="s">
        <v>592</v>
      </c>
      <c r="B125" s="619"/>
      <c r="C125" s="619"/>
      <c r="D125" s="619"/>
      <c r="E125" s="619"/>
      <c r="F125" s="619"/>
      <c r="G125" s="619"/>
      <c r="H125" s="619"/>
      <c r="I125" s="619"/>
      <c r="J125" s="619"/>
      <c r="K125" s="619"/>
      <c r="L125" s="619"/>
      <c r="M125" s="619"/>
      <c r="N125" s="619"/>
      <c r="O125" s="619"/>
      <c r="P125" s="340"/>
      <c r="Q125" s="340"/>
      <c r="R125" s="340"/>
      <c r="S125" s="192"/>
      <c r="T125" s="192"/>
      <c r="U125" s="192"/>
      <c r="V125" s="192"/>
      <c r="W125" s="192"/>
      <c r="X125" s="192"/>
      <c r="Y125" s="192"/>
    </row>
    <row r="126" spans="1:25" ht="13.5" customHeight="1">
      <c r="A126" s="619"/>
      <c r="B126" s="619"/>
      <c r="C126" s="619"/>
      <c r="D126" s="619"/>
      <c r="E126" s="619"/>
      <c r="F126" s="619"/>
      <c r="G126" s="619"/>
      <c r="H126" s="619"/>
      <c r="I126" s="619"/>
      <c r="J126" s="619"/>
      <c r="K126" s="619"/>
      <c r="L126" s="619"/>
      <c r="M126" s="619"/>
      <c r="N126" s="619"/>
      <c r="O126" s="619"/>
      <c r="P126" s="340"/>
      <c r="Q126" s="340"/>
      <c r="R126" s="340"/>
      <c r="S126" s="192"/>
      <c r="T126" s="192"/>
      <c r="U126" s="192"/>
      <c r="V126" s="192"/>
      <c r="W126" s="192"/>
      <c r="X126" s="192"/>
      <c r="Y126" s="192"/>
    </row>
    <row r="127" spans="1:18" ht="13.5" customHeight="1">
      <c r="A127" s="619"/>
      <c r="B127" s="619"/>
      <c r="C127" s="619"/>
      <c r="D127" s="619"/>
      <c r="E127" s="619"/>
      <c r="F127" s="619"/>
      <c r="G127" s="619"/>
      <c r="H127" s="619"/>
      <c r="I127" s="619"/>
      <c r="J127" s="619"/>
      <c r="K127" s="619"/>
      <c r="L127" s="619"/>
      <c r="M127" s="619"/>
      <c r="N127" s="619"/>
      <c r="O127" s="619"/>
      <c r="P127" s="226"/>
      <c r="Q127" s="226"/>
      <c r="R127" s="226"/>
    </row>
    <row r="128" spans="1:18" ht="13.5" customHeight="1">
      <c r="A128" s="619"/>
      <c r="B128" s="619"/>
      <c r="C128" s="619"/>
      <c r="D128" s="619"/>
      <c r="E128" s="619"/>
      <c r="F128" s="619"/>
      <c r="G128" s="619"/>
      <c r="H128" s="619"/>
      <c r="I128" s="619"/>
      <c r="J128" s="619"/>
      <c r="K128" s="619"/>
      <c r="L128" s="619"/>
      <c r="M128" s="619"/>
      <c r="N128" s="619"/>
      <c r="O128" s="619"/>
      <c r="P128" s="226"/>
      <c r="Q128" s="226"/>
      <c r="R128" s="226"/>
    </row>
    <row r="129" spans="1:18" ht="13.5" customHeight="1">
      <c r="A129" s="52"/>
      <c r="B129" s="52"/>
      <c r="C129" s="52"/>
      <c r="D129" s="52"/>
      <c r="E129" s="52"/>
      <c r="F129" s="52"/>
      <c r="G129" s="52"/>
      <c r="H129" s="52"/>
      <c r="I129" s="52"/>
      <c r="J129" s="52"/>
      <c r="K129" s="52"/>
      <c r="L129" s="52"/>
      <c r="M129" s="52"/>
      <c r="P129" s="226"/>
      <c r="Q129" s="226"/>
      <c r="R129" s="226"/>
    </row>
    <row r="130" spans="1:18" ht="13.5" customHeight="1">
      <c r="A130" s="57"/>
      <c r="B130" s="57"/>
      <c r="C130" s="57"/>
      <c r="D130" s="57"/>
      <c r="E130" s="57"/>
      <c r="F130" s="57"/>
      <c r="G130" s="57"/>
      <c r="H130" s="57"/>
      <c r="I130" s="57"/>
      <c r="J130" s="57"/>
      <c r="K130" s="57"/>
      <c r="L130" s="57"/>
      <c r="M130" s="57"/>
      <c r="P130" s="226"/>
      <c r="Q130" s="226"/>
      <c r="R130" s="226"/>
    </row>
    <row r="131" spans="1:18" ht="13.5" customHeight="1" thickBot="1">
      <c r="A131" s="57"/>
      <c r="B131" s="57"/>
      <c r="C131" s="57"/>
      <c r="D131" s="57"/>
      <c r="E131" s="57"/>
      <c r="F131" s="57"/>
      <c r="G131" s="57"/>
      <c r="H131" s="57"/>
      <c r="I131" s="57"/>
      <c r="J131" s="57"/>
      <c r="K131" s="57"/>
      <c r="L131" s="57"/>
      <c r="M131" s="57"/>
      <c r="P131" s="226"/>
      <c r="Q131" s="226"/>
      <c r="R131" s="226"/>
    </row>
    <row r="132" spans="1:30" ht="60.75">
      <c r="A132" s="32" t="s">
        <v>339</v>
      </c>
      <c r="B132" s="439" t="s">
        <v>593</v>
      </c>
      <c r="C132" s="434"/>
      <c r="D132" s="33" t="s">
        <v>606</v>
      </c>
      <c r="E132" s="33" t="s">
        <v>279</v>
      </c>
      <c r="F132" s="33" t="s">
        <v>610</v>
      </c>
      <c r="G132" s="33" t="s">
        <v>277</v>
      </c>
      <c r="H132" s="33" t="s">
        <v>278</v>
      </c>
      <c r="I132" s="33" t="s">
        <v>280</v>
      </c>
      <c r="J132" s="33" t="s">
        <v>281</v>
      </c>
      <c r="K132" s="33" t="s">
        <v>283</v>
      </c>
      <c r="L132" s="33" t="s">
        <v>545</v>
      </c>
      <c r="M132" s="33" t="s">
        <v>282</v>
      </c>
      <c r="N132" s="33" t="s">
        <v>608</v>
      </c>
      <c r="O132" s="50" t="s">
        <v>71</v>
      </c>
      <c r="P132" s="339"/>
      <c r="Q132" s="339"/>
      <c r="R132" s="226"/>
      <c r="S132" s="349"/>
      <c r="Z132" s="151"/>
      <c r="AA132" s="151"/>
      <c r="AC132" s="187"/>
      <c r="AD132" s="187"/>
    </row>
    <row r="133" spans="1:30" ht="13.5" customHeight="1">
      <c r="A133" s="446" t="s">
        <v>43</v>
      </c>
      <c r="B133" s="478" t="s">
        <v>418</v>
      </c>
      <c r="C133" s="37" t="s">
        <v>31</v>
      </c>
      <c r="D133" s="14"/>
      <c r="E133" s="14"/>
      <c r="F133" s="14"/>
      <c r="G133" s="14"/>
      <c r="H133" s="14"/>
      <c r="I133" s="14"/>
      <c r="J133" s="14"/>
      <c r="K133" s="14"/>
      <c r="L133" s="14"/>
      <c r="M133" s="14"/>
      <c r="N133" s="14"/>
      <c r="O133" s="9">
        <f aca="true" t="shared" si="40" ref="O133:O147">SUM(D133:N133)</f>
        <v>0</v>
      </c>
      <c r="P133" s="339">
        <f>IF(OR(D133="",E133="",F133="",G133="",H133="",I133="",J133="",K133="",L133="",M133="",N133="",D134="",E134="",F133="",G134="",H134="",I134="",J134="",K134="",L134="",M134="",N134=""),1,0)</f>
        <v>1</v>
      </c>
      <c r="Q133" s="339">
        <f>P133+P136+P139+P142</f>
        <v>4</v>
      </c>
      <c r="R133" s="226"/>
      <c r="S133" s="349"/>
      <c r="Z133" s="151"/>
      <c r="AA133" s="151"/>
      <c r="AC133" s="187"/>
      <c r="AD133" s="187"/>
    </row>
    <row r="134" spans="1:30" ht="13.5" customHeight="1">
      <c r="A134" s="447"/>
      <c r="B134" s="479"/>
      <c r="C134" s="39" t="s">
        <v>32</v>
      </c>
      <c r="D134" s="16"/>
      <c r="E134" s="16"/>
      <c r="F134" s="16"/>
      <c r="G134" s="16"/>
      <c r="H134" s="16"/>
      <c r="I134" s="16"/>
      <c r="J134" s="16"/>
      <c r="K134" s="16"/>
      <c r="L134" s="16"/>
      <c r="M134" s="16"/>
      <c r="N134" s="16"/>
      <c r="O134" s="12">
        <f t="shared" si="40"/>
        <v>0</v>
      </c>
      <c r="P134" s="339"/>
      <c r="Q134" s="339"/>
      <c r="R134" s="226"/>
      <c r="S134" s="349"/>
      <c r="Z134" s="151"/>
      <c r="AA134" s="151"/>
      <c r="AC134" s="187"/>
      <c r="AD134" s="187"/>
    </row>
    <row r="135" spans="1:30" ht="13.5" customHeight="1">
      <c r="A135" s="444"/>
      <c r="B135" s="445"/>
      <c r="C135" s="307" t="s">
        <v>276</v>
      </c>
      <c r="D135" s="304">
        <f aca="true" t="shared" si="41" ref="D135:N135">SUM(D133:D134)</f>
        <v>0</v>
      </c>
      <c r="E135" s="304">
        <f t="shared" si="41"/>
        <v>0</v>
      </c>
      <c r="F135" s="304">
        <f t="shared" si="41"/>
        <v>0</v>
      </c>
      <c r="G135" s="304">
        <f t="shared" si="41"/>
        <v>0</v>
      </c>
      <c r="H135" s="304">
        <f t="shared" si="41"/>
        <v>0</v>
      </c>
      <c r="I135" s="305">
        <f t="shared" si="41"/>
        <v>0</v>
      </c>
      <c r="J135" s="304">
        <f t="shared" si="41"/>
        <v>0</v>
      </c>
      <c r="K135" s="304">
        <f t="shared" si="41"/>
        <v>0</v>
      </c>
      <c r="L135" s="304">
        <f t="shared" si="41"/>
        <v>0</v>
      </c>
      <c r="M135" s="304">
        <f t="shared" si="41"/>
        <v>0</v>
      </c>
      <c r="N135" s="304">
        <f t="shared" si="41"/>
        <v>0</v>
      </c>
      <c r="O135" s="314">
        <f t="shared" si="40"/>
        <v>0</v>
      </c>
      <c r="P135" s="339"/>
      <c r="Q135" s="339"/>
      <c r="R135" s="226"/>
      <c r="S135" s="349"/>
      <c r="Z135" s="151"/>
      <c r="AA135" s="151"/>
      <c r="AC135" s="187"/>
      <c r="AD135" s="187"/>
    </row>
    <row r="136" spans="1:30" ht="13.5" customHeight="1">
      <c r="A136" s="446" t="s">
        <v>44</v>
      </c>
      <c r="B136" s="478" t="s">
        <v>45</v>
      </c>
      <c r="C136" s="37" t="s">
        <v>31</v>
      </c>
      <c r="D136" s="14"/>
      <c r="E136" s="14"/>
      <c r="F136" s="14"/>
      <c r="G136" s="14"/>
      <c r="H136" s="14"/>
      <c r="I136" s="14"/>
      <c r="J136" s="14"/>
      <c r="K136" s="14"/>
      <c r="L136" s="14"/>
      <c r="M136" s="14"/>
      <c r="N136" s="14"/>
      <c r="O136" s="9">
        <f t="shared" si="40"/>
        <v>0</v>
      </c>
      <c r="P136" s="339">
        <f>IF(OR(D136="",E136="",F136="",G136="",H136="",I136="",J136="",K136="",L136="",M136="",N136="",D137="",E137="",F136="",G137="",H137="",I137="",J137="",K137="",L137="",M137="",N137=""),1,0)</f>
        <v>1</v>
      </c>
      <c r="Q136" s="339"/>
      <c r="R136" s="226"/>
      <c r="S136" s="349"/>
      <c r="Z136" s="151"/>
      <c r="AA136" s="151"/>
      <c r="AC136" s="187"/>
      <c r="AD136" s="187"/>
    </row>
    <row r="137" spans="1:30" ht="13.5" customHeight="1">
      <c r="A137" s="447"/>
      <c r="B137" s="479"/>
      <c r="C137" s="39" t="s">
        <v>32</v>
      </c>
      <c r="D137" s="16"/>
      <c r="E137" s="16"/>
      <c r="F137" s="16"/>
      <c r="G137" s="16"/>
      <c r="H137" s="16"/>
      <c r="I137" s="16"/>
      <c r="J137" s="16"/>
      <c r="K137" s="16"/>
      <c r="L137" s="16"/>
      <c r="M137" s="16"/>
      <c r="N137" s="16"/>
      <c r="O137" s="12">
        <f t="shared" si="40"/>
        <v>0</v>
      </c>
      <c r="P137" s="339"/>
      <c r="Q137" s="339"/>
      <c r="R137" s="226"/>
      <c r="S137" s="349"/>
      <c r="Z137" s="151"/>
      <c r="AA137" s="151"/>
      <c r="AC137" s="187"/>
      <c r="AD137" s="187"/>
    </row>
    <row r="138" spans="1:30" ht="13.5" customHeight="1">
      <c r="A138" s="444"/>
      <c r="B138" s="445"/>
      <c r="C138" s="307" t="s">
        <v>276</v>
      </c>
      <c r="D138" s="307">
        <f aca="true" t="shared" si="42" ref="D138:N138">SUM(D136:D137)</f>
        <v>0</v>
      </c>
      <c r="E138" s="307">
        <f t="shared" si="42"/>
        <v>0</v>
      </c>
      <c r="F138" s="307">
        <f t="shared" si="42"/>
        <v>0</v>
      </c>
      <c r="G138" s="307">
        <f t="shared" si="42"/>
        <v>0</v>
      </c>
      <c r="H138" s="307">
        <f t="shared" si="42"/>
        <v>0</v>
      </c>
      <c r="I138" s="309">
        <f t="shared" si="42"/>
        <v>0</v>
      </c>
      <c r="J138" s="307">
        <f t="shared" si="42"/>
        <v>0</v>
      </c>
      <c r="K138" s="307">
        <f t="shared" si="42"/>
        <v>0</v>
      </c>
      <c r="L138" s="304">
        <f t="shared" si="42"/>
        <v>0</v>
      </c>
      <c r="M138" s="307">
        <f t="shared" si="42"/>
        <v>0</v>
      </c>
      <c r="N138" s="307">
        <f t="shared" si="42"/>
        <v>0</v>
      </c>
      <c r="O138" s="314">
        <f t="shared" si="40"/>
        <v>0</v>
      </c>
      <c r="P138" s="339"/>
      <c r="Q138" s="339"/>
      <c r="R138" s="226"/>
      <c r="S138" s="349"/>
      <c r="Z138" s="151"/>
      <c r="AA138" s="151"/>
      <c r="AC138" s="187"/>
      <c r="AD138" s="187"/>
    </row>
    <row r="139" spans="1:30" ht="13.5" customHeight="1">
      <c r="A139" s="446" t="s">
        <v>46</v>
      </c>
      <c r="B139" s="478" t="s">
        <v>47</v>
      </c>
      <c r="C139" s="41" t="s">
        <v>31</v>
      </c>
      <c r="D139" s="18"/>
      <c r="E139" s="18"/>
      <c r="F139" s="18"/>
      <c r="G139" s="18"/>
      <c r="H139" s="18"/>
      <c r="I139" s="18"/>
      <c r="J139" s="18"/>
      <c r="K139" s="18"/>
      <c r="L139" s="18"/>
      <c r="M139" s="18"/>
      <c r="N139" s="18"/>
      <c r="O139" s="20">
        <f t="shared" si="40"/>
        <v>0</v>
      </c>
      <c r="P139" s="339">
        <f>IF(OR(D139="",E139="",F139="",G139="",H139="",I139="",J139="",K139="",L139="",M139="",N139="",D140="",E140="",F139="",G140="",H140="",I140="",J140="",K140="",L140="",M140="",N140=""),1,0)</f>
        <v>1</v>
      </c>
      <c r="Q139" s="339"/>
      <c r="R139" s="226"/>
      <c r="S139" s="349"/>
      <c r="Z139" s="151"/>
      <c r="AA139" s="151"/>
      <c r="AC139" s="187"/>
      <c r="AD139" s="187"/>
    </row>
    <row r="140" spans="1:30" ht="13.5" customHeight="1">
      <c r="A140" s="447"/>
      <c r="B140" s="479"/>
      <c r="C140" s="43" t="s">
        <v>32</v>
      </c>
      <c r="D140" s="21"/>
      <c r="E140" s="21"/>
      <c r="F140" s="21"/>
      <c r="G140" s="21"/>
      <c r="H140" s="21"/>
      <c r="I140" s="21"/>
      <c r="J140" s="21"/>
      <c r="K140" s="21"/>
      <c r="L140" s="21"/>
      <c r="M140" s="21"/>
      <c r="N140" s="21"/>
      <c r="O140" s="23">
        <f t="shared" si="40"/>
        <v>0</v>
      </c>
      <c r="P140" s="339"/>
      <c r="Q140" s="339"/>
      <c r="R140" s="226"/>
      <c r="S140" s="349"/>
      <c r="Z140" s="151"/>
      <c r="AA140" s="151"/>
      <c r="AC140" s="187"/>
      <c r="AD140" s="187"/>
    </row>
    <row r="141" spans="1:30" ht="13.5" customHeight="1">
      <c r="A141" s="444"/>
      <c r="B141" s="445"/>
      <c r="C141" s="307" t="s">
        <v>276</v>
      </c>
      <c r="D141" s="307">
        <f aca="true" t="shared" si="43" ref="D141:N141">SUM(D139:D140)</f>
        <v>0</v>
      </c>
      <c r="E141" s="307">
        <f t="shared" si="43"/>
        <v>0</v>
      </c>
      <c r="F141" s="307">
        <f t="shared" si="43"/>
        <v>0</v>
      </c>
      <c r="G141" s="307">
        <f t="shared" si="43"/>
        <v>0</v>
      </c>
      <c r="H141" s="307">
        <f t="shared" si="43"/>
        <v>0</v>
      </c>
      <c r="I141" s="309">
        <f t="shared" si="43"/>
        <v>0</v>
      </c>
      <c r="J141" s="307">
        <f t="shared" si="43"/>
        <v>0</v>
      </c>
      <c r="K141" s="307">
        <f t="shared" si="43"/>
        <v>0</v>
      </c>
      <c r="L141" s="304">
        <f t="shared" si="43"/>
        <v>0</v>
      </c>
      <c r="M141" s="307">
        <f t="shared" si="43"/>
        <v>0</v>
      </c>
      <c r="N141" s="307">
        <f t="shared" si="43"/>
        <v>0</v>
      </c>
      <c r="O141" s="314">
        <f t="shared" si="40"/>
        <v>0</v>
      </c>
      <c r="P141" s="339"/>
      <c r="Q141" s="339"/>
      <c r="R141" s="226"/>
      <c r="S141" s="349"/>
      <c r="Z141" s="151"/>
      <c r="AA141" s="151"/>
      <c r="AC141" s="187"/>
      <c r="AD141" s="187"/>
    </row>
    <row r="142" spans="1:30" ht="13.5" customHeight="1">
      <c r="A142" s="446" t="s">
        <v>48</v>
      </c>
      <c r="B142" s="478" t="s">
        <v>49</v>
      </c>
      <c r="C142" s="41" t="s">
        <v>31</v>
      </c>
      <c r="D142" s="18"/>
      <c r="E142" s="18"/>
      <c r="F142" s="18"/>
      <c r="G142" s="18"/>
      <c r="H142" s="18"/>
      <c r="I142" s="18"/>
      <c r="J142" s="18"/>
      <c r="K142" s="18"/>
      <c r="L142" s="18"/>
      <c r="M142" s="18"/>
      <c r="N142" s="18"/>
      <c r="O142" s="20">
        <f t="shared" si="40"/>
        <v>0</v>
      </c>
      <c r="P142" s="339">
        <f>IF(OR(D142="",E142="",F142="",G142="",H142="",I142="",J142="",K142="",L142="",M142="",N142="",D143="",E143="",F142="",G143="",H143="",I143="",J143="",K143="",L143="",M143="",N143=""),1,0)</f>
        <v>1</v>
      </c>
      <c r="Q142" s="339"/>
      <c r="R142" s="226"/>
      <c r="S142" s="349"/>
      <c r="Z142" s="151"/>
      <c r="AA142" s="151"/>
      <c r="AC142" s="187"/>
      <c r="AD142" s="187"/>
    </row>
    <row r="143" spans="1:30" ht="13.5" customHeight="1">
      <c r="A143" s="447"/>
      <c r="B143" s="479"/>
      <c r="C143" s="43" t="s">
        <v>32</v>
      </c>
      <c r="D143" s="21"/>
      <c r="E143" s="21"/>
      <c r="F143" s="21"/>
      <c r="G143" s="21"/>
      <c r="H143" s="21"/>
      <c r="I143" s="21"/>
      <c r="J143" s="21"/>
      <c r="K143" s="21"/>
      <c r="L143" s="21"/>
      <c r="M143" s="21"/>
      <c r="N143" s="21"/>
      <c r="O143" s="23">
        <f t="shared" si="40"/>
        <v>0</v>
      </c>
      <c r="P143" s="339"/>
      <c r="Q143" s="339"/>
      <c r="R143" s="226"/>
      <c r="S143" s="349"/>
      <c r="Z143" s="151"/>
      <c r="AA143" s="151"/>
      <c r="AC143" s="187"/>
      <c r="AD143" s="187"/>
    </row>
    <row r="144" spans="1:30" ht="13.5" customHeight="1">
      <c r="A144" s="444"/>
      <c r="B144" s="445"/>
      <c r="C144" s="307" t="s">
        <v>276</v>
      </c>
      <c r="D144" s="307">
        <f aca="true" t="shared" si="44" ref="D144:N144">SUM(D142:D143)</f>
        <v>0</v>
      </c>
      <c r="E144" s="307">
        <f t="shared" si="44"/>
        <v>0</v>
      </c>
      <c r="F144" s="307">
        <f t="shared" si="44"/>
        <v>0</v>
      </c>
      <c r="G144" s="307">
        <f t="shared" si="44"/>
        <v>0</v>
      </c>
      <c r="H144" s="307">
        <f t="shared" si="44"/>
        <v>0</v>
      </c>
      <c r="I144" s="309">
        <f t="shared" si="44"/>
        <v>0</v>
      </c>
      <c r="J144" s="307">
        <f t="shared" si="44"/>
        <v>0</v>
      </c>
      <c r="K144" s="307">
        <f t="shared" si="44"/>
        <v>0</v>
      </c>
      <c r="L144" s="304">
        <f t="shared" si="44"/>
        <v>0</v>
      </c>
      <c r="M144" s="307">
        <f t="shared" si="44"/>
        <v>0</v>
      </c>
      <c r="N144" s="307">
        <f t="shared" si="44"/>
        <v>0</v>
      </c>
      <c r="O144" s="314">
        <f t="shared" si="40"/>
        <v>0</v>
      </c>
      <c r="P144" s="339"/>
      <c r="Q144" s="339"/>
      <c r="R144" s="226"/>
      <c r="S144" s="349"/>
      <c r="Z144" s="151"/>
      <c r="AA144" s="151"/>
      <c r="AC144" s="187"/>
      <c r="AD144" s="187"/>
    </row>
    <row r="145" spans="1:30" ht="13.5" customHeight="1">
      <c r="A145" s="447" t="s">
        <v>546</v>
      </c>
      <c r="B145" s="479" t="s">
        <v>548</v>
      </c>
      <c r="C145" s="119" t="s">
        <v>31</v>
      </c>
      <c r="D145" s="160">
        <f>SUM(D142,D139,D136,D133)</f>
        <v>0</v>
      </c>
      <c r="E145" s="160">
        <f aca="true" t="shared" si="45" ref="E145:N145">SUM(E142,E139,E136,E133)</f>
        <v>0</v>
      </c>
      <c r="F145" s="160">
        <f>SUM(F142,F139,F136,F133)</f>
        <v>0</v>
      </c>
      <c r="G145" s="160">
        <f t="shared" si="45"/>
        <v>0</v>
      </c>
      <c r="H145" s="160">
        <f t="shared" si="45"/>
        <v>0</v>
      </c>
      <c r="I145" s="160">
        <f t="shared" si="45"/>
        <v>0</v>
      </c>
      <c r="J145" s="160">
        <f t="shared" si="45"/>
        <v>0</v>
      </c>
      <c r="K145" s="160">
        <f t="shared" si="45"/>
        <v>0</v>
      </c>
      <c r="L145" s="160">
        <f t="shared" si="45"/>
        <v>0</v>
      </c>
      <c r="M145" s="160">
        <f t="shared" si="45"/>
        <v>0</v>
      </c>
      <c r="N145" s="160">
        <f t="shared" si="45"/>
        <v>0</v>
      </c>
      <c r="O145" s="180">
        <f t="shared" si="40"/>
        <v>0</v>
      </c>
      <c r="P145" s="339"/>
      <c r="Q145" s="339"/>
      <c r="R145" s="226"/>
      <c r="S145" s="349"/>
      <c r="Z145" s="151"/>
      <c r="AA145" s="151"/>
      <c r="AC145" s="187"/>
      <c r="AD145" s="187"/>
    </row>
    <row r="146" spans="1:30" ht="13.5" customHeight="1">
      <c r="A146" s="447"/>
      <c r="B146" s="479"/>
      <c r="C146" s="43" t="s">
        <v>32</v>
      </c>
      <c r="D146" s="182">
        <f>SUM(D143,D140,D137,D134)</f>
        <v>0</v>
      </c>
      <c r="E146" s="182">
        <f aca="true" t="shared" si="46" ref="E146:N146">SUM(E143,E140,E137,E134)</f>
        <v>0</v>
      </c>
      <c r="F146" s="182">
        <f>SUM(F143,F140,F137,F134)</f>
        <v>0</v>
      </c>
      <c r="G146" s="182">
        <f t="shared" si="46"/>
        <v>0</v>
      </c>
      <c r="H146" s="182">
        <f t="shared" si="46"/>
        <v>0</v>
      </c>
      <c r="I146" s="182">
        <f t="shared" si="46"/>
        <v>0</v>
      </c>
      <c r="J146" s="182">
        <f t="shared" si="46"/>
        <v>0</v>
      </c>
      <c r="K146" s="182">
        <f t="shared" si="46"/>
        <v>0</v>
      </c>
      <c r="L146" s="182">
        <f t="shared" si="46"/>
        <v>0</v>
      </c>
      <c r="M146" s="182">
        <f t="shared" si="46"/>
        <v>0</v>
      </c>
      <c r="N146" s="182">
        <f t="shared" si="46"/>
        <v>0</v>
      </c>
      <c r="O146" s="23">
        <f t="shared" si="40"/>
        <v>0</v>
      </c>
      <c r="P146" s="339"/>
      <c r="Q146" s="339"/>
      <c r="R146" s="226"/>
      <c r="S146" s="349"/>
      <c r="Z146" s="151"/>
      <c r="AA146" s="151"/>
      <c r="AC146" s="187"/>
      <c r="AD146" s="187"/>
    </row>
    <row r="147" spans="1:30" ht="13.5" customHeight="1" thickBot="1">
      <c r="A147" s="440"/>
      <c r="B147" s="441"/>
      <c r="C147" s="311" t="s">
        <v>276</v>
      </c>
      <c r="D147" s="311">
        <f aca="true" t="shared" si="47" ref="D147:N147">SUM(D145:D146)</f>
        <v>0</v>
      </c>
      <c r="E147" s="311">
        <f t="shared" si="47"/>
        <v>0</v>
      </c>
      <c r="F147" s="311">
        <f t="shared" si="47"/>
        <v>0</v>
      </c>
      <c r="G147" s="311">
        <f t="shared" si="47"/>
        <v>0</v>
      </c>
      <c r="H147" s="311">
        <f t="shared" si="47"/>
        <v>0</v>
      </c>
      <c r="I147" s="312">
        <f t="shared" si="47"/>
        <v>0</v>
      </c>
      <c r="J147" s="311">
        <f t="shared" si="47"/>
        <v>0</v>
      </c>
      <c r="K147" s="311">
        <f t="shared" si="47"/>
        <v>0</v>
      </c>
      <c r="L147" s="311">
        <f t="shared" si="47"/>
        <v>0</v>
      </c>
      <c r="M147" s="311">
        <f t="shared" si="47"/>
        <v>0</v>
      </c>
      <c r="N147" s="311">
        <f t="shared" si="47"/>
        <v>0</v>
      </c>
      <c r="O147" s="316">
        <f t="shared" si="40"/>
        <v>0</v>
      </c>
      <c r="P147" s="339"/>
      <c r="Q147" s="339"/>
      <c r="R147" s="226"/>
      <c r="S147" s="349"/>
      <c r="Z147" s="151"/>
      <c r="AA147" s="151"/>
      <c r="AC147" s="187"/>
      <c r="AD147" s="187"/>
    </row>
    <row r="148" spans="1:30" ht="13.5" customHeight="1">
      <c r="A148" s="149"/>
      <c r="B148" s="219"/>
      <c r="C148" s="51"/>
      <c r="D148" s="51"/>
      <c r="E148" s="51"/>
      <c r="F148" s="51"/>
      <c r="G148" s="51"/>
      <c r="H148" s="51"/>
      <c r="I148" s="51"/>
      <c r="J148" s="51"/>
      <c r="K148" s="51"/>
      <c r="L148" s="51"/>
      <c r="M148" s="51"/>
      <c r="N148" s="51"/>
      <c r="O148" s="85"/>
      <c r="P148" s="339"/>
      <c r="Q148" s="339"/>
      <c r="R148" s="226"/>
      <c r="Z148" s="151"/>
      <c r="AA148" s="151"/>
      <c r="AC148" s="187"/>
      <c r="AD148" s="187"/>
    </row>
    <row r="149" spans="1:30" ht="13.5" customHeight="1">
      <c r="A149" s="126" t="s">
        <v>375</v>
      </c>
      <c r="B149" s="219"/>
      <c r="C149" s="51"/>
      <c r="D149" s="51"/>
      <c r="E149" s="51"/>
      <c r="F149" s="51"/>
      <c r="G149" s="51"/>
      <c r="H149" s="51"/>
      <c r="I149" s="51"/>
      <c r="J149" s="51"/>
      <c r="K149" s="51"/>
      <c r="L149" s="51"/>
      <c r="M149" s="51"/>
      <c r="N149" s="51"/>
      <c r="O149" s="85"/>
      <c r="P149" s="339"/>
      <c r="Q149" s="339"/>
      <c r="R149" s="226"/>
      <c r="Z149" s="151"/>
      <c r="AA149" s="151"/>
      <c r="AC149" s="187"/>
      <c r="AD149" s="187"/>
    </row>
    <row r="150" spans="1:18" ht="13.5" customHeight="1">
      <c r="A150" s="442" t="s">
        <v>594</v>
      </c>
      <c r="B150" s="443"/>
      <c r="C150" s="443"/>
      <c r="D150" s="443"/>
      <c r="E150" s="443"/>
      <c r="F150" s="443"/>
      <c r="G150" s="443"/>
      <c r="H150" s="443"/>
      <c r="I150" s="443"/>
      <c r="J150" s="443"/>
      <c r="K150" s="443"/>
      <c r="L150" s="443"/>
      <c r="M150" s="443"/>
      <c r="N150" s="443"/>
      <c r="P150" s="226"/>
      <c r="Q150" s="226"/>
      <c r="R150" s="226"/>
    </row>
    <row r="151" spans="1:18" ht="13.5" customHeight="1">
      <c r="A151" s="237"/>
      <c r="B151" s="220"/>
      <c r="C151" s="220"/>
      <c r="D151" s="220"/>
      <c r="E151" s="220"/>
      <c r="F151" s="220"/>
      <c r="G151" s="220"/>
      <c r="H151" s="220"/>
      <c r="I151" s="220"/>
      <c r="J151" s="220"/>
      <c r="K151" s="220"/>
      <c r="L151" s="220"/>
      <c r="M151" s="220"/>
      <c r="N151" s="220"/>
      <c r="P151" s="226"/>
      <c r="Q151" s="226"/>
      <c r="R151" s="226"/>
    </row>
    <row r="152" spans="16:18" ht="13.5" customHeight="1">
      <c r="P152" s="226"/>
      <c r="Q152" s="226"/>
      <c r="R152" s="226"/>
    </row>
    <row r="153" spans="1:28" s="196" customFormat="1" ht="13.5" customHeight="1" thickBot="1">
      <c r="A153" s="353"/>
      <c r="C153" s="354"/>
      <c r="N153" s="193"/>
      <c r="O153" s="193"/>
      <c r="P153" s="394"/>
      <c r="Q153" s="394"/>
      <c r="R153" s="394"/>
      <c r="S153" s="194"/>
      <c r="T153" s="194"/>
      <c r="U153" s="194"/>
      <c r="V153" s="194"/>
      <c r="W153" s="194"/>
      <c r="X153" s="194"/>
      <c r="Y153" s="194"/>
      <c r="Z153" s="195"/>
      <c r="AA153" s="195"/>
      <c r="AB153" s="195"/>
    </row>
    <row r="154" spans="1:30" s="196" customFormat="1" ht="60.75">
      <c r="A154" s="32" t="s">
        <v>340</v>
      </c>
      <c r="B154" s="439" t="s">
        <v>595</v>
      </c>
      <c r="C154" s="434"/>
      <c r="D154" s="33" t="s">
        <v>606</v>
      </c>
      <c r="E154" s="33" t="s">
        <v>279</v>
      </c>
      <c r="F154" s="33" t="s">
        <v>610</v>
      </c>
      <c r="G154" s="33" t="s">
        <v>277</v>
      </c>
      <c r="H154" s="33" t="s">
        <v>278</v>
      </c>
      <c r="I154" s="33" t="s">
        <v>280</v>
      </c>
      <c r="J154" s="33" t="s">
        <v>281</v>
      </c>
      <c r="K154" s="33" t="s">
        <v>283</v>
      </c>
      <c r="L154" s="33" t="s">
        <v>545</v>
      </c>
      <c r="M154" s="33" t="s">
        <v>282</v>
      </c>
      <c r="N154" s="33" t="s">
        <v>608</v>
      </c>
      <c r="O154" s="50" t="s">
        <v>71</v>
      </c>
      <c r="P154" s="230"/>
      <c r="Q154" s="230"/>
      <c r="R154" s="394"/>
      <c r="S154" s="194"/>
      <c r="T154" s="194"/>
      <c r="U154" s="194"/>
      <c r="V154" s="194"/>
      <c r="W154" s="194"/>
      <c r="X154" s="194"/>
      <c r="Y154" s="194"/>
      <c r="Z154" s="194"/>
      <c r="AA154" s="194"/>
      <c r="AB154" s="195"/>
      <c r="AC154" s="195"/>
      <c r="AD154" s="195"/>
    </row>
    <row r="155" spans="1:30" s="196" customFormat="1" ht="13.5" customHeight="1">
      <c r="A155" s="430"/>
      <c r="B155" s="478"/>
      <c r="C155" s="37" t="s">
        <v>31</v>
      </c>
      <c r="D155" s="14"/>
      <c r="E155" s="14"/>
      <c r="F155" s="14"/>
      <c r="G155" s="14"/>
      <c r="H155" s="14"/>
      <c r="I155" s="14"/>
      <c r="J155" s="14"/>
      <c r="K155" s="14"/>
      <c r="L155" s="14"/>
      <c r="M155" s="14"/>
      <c r="N155" s="14"/>
      <c r="O155" s="9">
        <f>SUM(D155:N155)</f>
        <v>0</v>
      </c>
      <c r="P155" s="230">
        <f>IF(OR(D155="",E155="",F155="",G155="",H155="",I155="",J155="",K155="",L155="",M155="",N155=""),1,0)</f>
        <v>1</v>
      </c>
      <c r="Q155" s="230">
        <f>P155+P156</f>
        <v>2</v>
      </c>
      <c r="R155" s="394"/>
      <c r="S155" s="194"/>
      <c r="T155" s="194"/>
      <c r="U155" s="194"/>
      <c r="V155" s="194"/>
      <c r="W155" s="194"/>
      <c r="X155" s="194"/>
      <c r="Y155" s="194"/>
      <c r="Z155" s="194"/>
      <c r="AA155" s="194"/>
      <c r="AB155" s="195"/>
      <c r="AC155" s="195"/>
      <c r="AD155" s="195"/>
    </row>
    <row r="156" spans="1:30" s="196" customFormat="1" ht="13.5" customHeight="1">
      <c r="A156" s="431"/>
      <c r="B156" s="479"/>
      <c r="C156" s="39" t="s">
        <v>32</v>
      </c>
      <c r="D156" s="16"/>
      <c r="E156" s="16"/>
      <c r="F156" s="16"/>
      <c r="G156" s="16"/>
      <c r="H156" s="16"/>
      <c r="I156" s="16"/>
      <c r="J156" s="16"/>
      <c r="K156" s="16"/>
      <c r="L156" s="16"/>
      <c r="M156" s="16"/>
      <c r="N156" s="16"/>
      <c r="O156" s="12">
        <f>SUM(D156:N156)</f>
        <v>0</v>
      </c>
      <c r="P156" s="230">
        <f>IF(OR(D156="",E156="",F156="",G156="",H156="",I156="",J156="",K156="",L156="",M156="",N156=""),1,0)</f>
        <v>1</v>
      </c>
      <c r="Q156" s="230"/>
      <c r="R156" s="394"/>
      <c r="S156" s="194"/>
      <c r="T156" s="194"/>
      <c r="U156" s="194"/>
      <c r="V156" s="194"/>
      <c r="W156" s="194"/>
      <c r="X156" s="194"/>
      <c r="Y156" s="194"/>
      <c r="Z156" s="194"/>
      <c r="AA156" s="194"/>
      <c r="AB156" s="195"/>
      <c r="AC156" s="195"/>
      <c r="AD156" s="195"/>
    </row>
    <row r="157" spans="1:30" s="196" customFormat="1" ht="13.5" customHeight="1" thickBot="1">
      <c r="A157" s="432"/>
      <c r="B157" s="441"/>
      <c r="C157" s="352" t="s">
        <v>276</v>
      </c>
      <c r="D157" s="30">
        <f aca="true" t="shared" si="48" ref="D157:N157">SUM(D155:D156)</f>
        <v>0</v>
      </c>
      <c r="E157" s="30">
        <f t="shared" si="48"/>
        <v>0</v>
      </c>
      <c r="F157" s="30">
        <f t="shared" si="48"/>
        <v>0</v>
      </c>
      <c r="G157" s="30">
        <f t="shared" si="48"/>
        <v>0</v>
      </c>
      <c r="H157" s="30">
        <f t="shared" si="48"/>
        <v>0</v>
      </c>
      <c r="I157" s="355">
        <f t="shared" si="48"/>
        <v>0</v>
      </c>
      <c r="J157" s="30">
        <f t="shared" si="48"/>
        <v>0</v>
      </c>
      <c r="K157" s="30">
        <f t="shared" si="48"/>
        <v>0</v>
      </c>
      <c r="L157" s="30">
        <f t="shared" si="48"/>
        <v>0</v>
      </c>
      <c r="M157" s="30">
        <f t="shared" si="48"/>
        <v>0</v>
      </c>
      <c r="N157" s="30">
        <f t="shared" si="48"/>
        <v>0</v>
      </c>
      <c r="O157" s="24">
        <f>SUM(D157:N157)</f>
        <v>0</v>
      </c>
      <c r="P157" s="230"/>
      <c r="Q157" s="230"/>
      <c r="R157" s="394"/>
      <c r="S157" s="194"/>
      <c r="T157" s="194"/>
      <c r="U157" s="194"/>
      <c r="V157" s="194"/>
      <c r="W157" s="194"/>
      <c r="X157" s="194"/>
      <c r="Y157" s="194"/>
      <c r="Z157" s="194"/>
      <c r="AA157" s="194"/>
      <c r="AB157" s="195"/>
      <c r="AC157" s="195"/>
      <c r="AD157" s="195"/>
    </row>
    <row r="158" spans="1:28" s="196" customFormat="1" ht="13.5" customHeight="1">
      <c r="A158" s="353"/>
      <c r="C158" s="354"/>
      <c r="N158" s="193"/>
      <c r="O158" s="193"/>
      <c r="P158" s="394"/>
      <c r="Q158" s="394"/>
      <c r="R158" s="394"/>
      <c r="S158" s="194"/>
      <c r="T158" s="194"/>
      <c r="U158" s="194"/>
      <c r="V158" s="194"/>
      <c r="W158" s="194"/>
      <c r="X158" s="194"/>
      <c r="Y158" s="194"/>
      <c r="Z158" s="195"/>
      <c r="AA158" s="195"/>
      <c r="AB158" s="195"/>
    </row>
    <row r="159" spans="1:28" s="196" customFormat="1" ht="13.5" customHeight="1">
      <c r="A159" s="356" t="s">
        <v>375</v>
      </c>
      <c r="C159" s="354"/>
      <c r="N159" s="193"/>
      <c r="O159" s="193"/>
      <c r="P159" s="394"/>
      <c r="Q159" s="394"/>
      <c r="R159" s="394"/>
      <c r="S159" s="194"/>
      <c r="T159" s="194"/>
      <c r="U159" s="194"/>
      <c r="V159" s="194"/>
      <c r="W159" s="194"/>
      <c r="X159" s="194"/>
      <c r="Y159" s="194"/>
      <c r="Z159" s="195"/>
      <c r="AA159" s="195"/>
      <c r="AB159" s="195"/>
    </row>
    <row r="160" spans="1:28" s="196" customFormat="1" ht="13.5" customHeight="1">
      <c r="A160" s="437" t="s">
        <v>556</v>
      </c>
      <c r="B160" s="438"/>
      <c r="C160" s="438"/>
      <c r="D160" s="438"/>
      <c r="E160" s="438"/>
      <c r="F160" s="438"/>
      <c r="G160" s="438"/>
      <c r="H160" s="438"/>
      <c r="I160" s="438"/>
      <c r="J160" s="438"/>
      <c r="K160" s="438"/>
      <c r="L160" s="438"/>
      <c r="M160" s="438"/>
      <c r="N160" s="193"/>
      <c r="O160" s="193"/>
      <c r="P160" s="394"/>
      <c r="Q160" s="394"/>
      <c r="R160" s="394"/>
      <c r="S160" s="194"/>
      <c r="T160" s="194"/>
      <c r="U160" s="194"/>
      <c r="V160" s="194"/>
      <c r="W160" s="194"/>
      <c r="X160" s="194"/>
      <c r="Y160" s="194"/>
      <c r="Z160" s="195"/>
      <c r="AA160" s="195"/>
      <c r="AB160" s="195"/>
    </row>
    <row r="161" spans="16:18" ht="13.5" customHeight="1">
      <c r="P161" s="226"/>
      <c r="Q161" s="226"/>
      <c r="R161" s="226"/>
    </row>
    <row r="162" spans="16:18" ht="13.5" customHeight="1">
      <c r="P162" s="226"/>
      <c r="Q162" s="226"/>
      <c r="R162" s="226"/>
    </row>
    <row r="163" spans="16:18" ht="13.5" customHeight="1" thickBot="1">
      <c r="P163" s="226"/>
      <c r="Q163" s="226"/>
      <c r="R163" s="226"/>
    </row>
    <row r="164" spans="1:30" ht="60.75">
      <c r="A164" s="32" t="s">
        <v>341</v>
      </c>
      <c r="B164" s="439" t="s">
        <v>596</v>
      </c>
      <c r="C164" s="434"/>
      <c r="D164" s="33" t="s">
        <v>606</v>
      </c>
      <c r="E164" s="33" t="s">
        <v>279</v>
      </c>
      <c r="F164" s="33" t="s">
        <v>610</v>
      </c>
      <c r="G164" s="33" t="s">
        <v>277</v>
      </c>
      <c r="H164" s="33" t="s">
        <v>278</v>
      </c>
      <c r="I164" s="33" t="s">
        <v>280</v>
      </c>
      <c r="J164" s="33" t="s">
        <v>281</v>
      </c>
      <c r="K164" s="33" t="s">
        <v>283</v>
      </c>
      <c r="L164" s="33" t="s">
        <v>545</v>
      </c>
      <c r="M164" s="33" t="s">
        <v>282</v>
      </c>
      <c r="N164" s="33" t="s">
        <v>608</v>
      </c>
      <c r="O164" s="50" t="s">
        <v>71</v>
      </c>
      <c r="P164" s="339"/>
      <c r="Q164" s="339"/>
      <c r="R164" s="226"/>
      <c r="Z164" s="151"/>
      <c r="AA164" s="151"/>
      <c r="AC164" s="187"/>
      <c r="AD164" s="187"/>
    </row>
    <row r="165" spans="1:30" ht="13.5" customHeight="1">
      <c r="A165" s="446" t="s">
        <v>419</v>
      </c>
      <c r="B165" s="478" t="s">
        <v>50</v>
      </c>
      <c r="C165" s="37" t="s">
        <v>31</v>
      </c>
      <c r="D165" s="14"/>
      <c r="E165" s="14"/>
      <c r="F165" s="14"/>
      <c r="G165" s="14"/>
      <c r="H165" s="14"/>
      <c r="I165" s="14"/>
      <c r="J165" s="14"/>
      <c r="K165" s="14"/>
      <c r="L165" s="14"/>
      <c r="M165" s="14"/>
      <c r="N165" s="14"/>
      <c r="O165" s="9">
        <f aca="true" t="shared" si="49" ref="O165:O197">SUM(D165:N165)</f>
        <v>0</v>
      </c>
      <c r="P165" s="339">
        <f>IF(OR(D165="",E165="",F165="",G165="",H165="",I165="",J165="",K165="",L165="",M165="",N165="",D166="",E166="",F166="",G166="",H166="",I166="",J166="",K166="",L166="",M166="",N166=""),1,0)</f>
        <v>1</v>
      </c>
      <c r="Q165" s="339">
        <f>P165+P168+P171+P174+P177+P180+P183+P186+P189+P192</f>
        <v>10</v>
      </c>
      <c r="R165" s="226"/>
      <c r="Z165" s="151"/>
      <c r="AA165" s="151"/>
      <c r="AC165" s="187"/>
      <c r="AD165" s="187"/>
    </row>
    <row r="166" spans="1:30" ht="13.5" customHeight="1">
      <c r="A166" s="447"/>
      <c r="B166" s="479"/>
      <c r="C166" s="39" t="s">
        <v>32</v>
      </c>
      <c r="D166" s="16"/>
      <c r="E166" s="16"/>
      <c r="F166" s="16"/>
      <c r="G166" s="16"/>
      <c r="H166" s="16"/>
      <c r="I166" s="16"/>
      <c r="J166" s="16"/>
      <c r="K166" s="16"/>
      <c r="L166" s="16"/>
      <c r="M166" s="16"/>
      <c r="N166" s="16"/>
      <c r="O166" s="12">
        <f t="shared" si="49"/>
        <v>0</v>
      </c>
      <c r="P166" s="339"/>
      <c r="Q166" s="339"/>
      <c r="R166" s="226"/>
      <c r="Z166" s="151"/>
      <c r="AA166" s="151"/>
      <c r="AC166" s="187"/>
      <c r="AD166" s="187"/>
    </row>
    <row r="167" spans="1:30" ht="13.5" customHeight="1">
      <c r="A167" s="444"/>
      <c r="B167" s="445"/>
      <c r="C167" s="307" t="s">
        <v>276</v>
      </c>
      <c r="D167" s="304">
        <f aca="true" t="shared" si="50" ref="D167:N167">SUM(D165:D166)</f>
        <v>0</v>
      </c>
      <c r="E167" s="304">
        <f t="shared" si="50"/>
        <v>0</v>
      </c>
      <c r="F167" s="304">
        <f t="shared" si="50"/>
        <v>0</v>
      </c>
      <c r="G167" s="304">
        <f t="shared" si="50"/>
        <v>0</v>
      </c>
      <c r="H167" s="304">
        <f t="shared" si="50"/>
        <v>0</v>
      </c>
      <c r="I167" s="305">
        <f t="shared" si="50"/>
        <v>0</v>
      </c>
      <c r="J167" s="304">
        <f t="shared" si="50"/>
        <v>0</v>
      </c>
      <c r="K167" s="304">
        <f t="shared" si="50"/>
        <v>0</v>
      </c>
      <c r="L167" s="307">
        <f t="shared" si="50"/>
        <v>0</v>
      </c>
      <c r="M167" s="304">
        <f t="shared" si="50"/>
        <v>0</v>
      </c>
      <c r="N167" s="304">
        <f t="shared" si="50"/>
        <v>0</v>
      </c>
      <c r="O167" s="314">
        <f t="shared" si="49"/>
        <v>0</v>
      </c>
      <c r="P167" s="339"/>
      <c r="Q167" s="339"/>
      <c r="R167" s="226"/>
      <c r="Z167" s="151"/>
      <c r="AA167" s="151"/>
      <c r="AC167" s="187"/>
      <c r="AD167" s="187"/>
    </row>
    <row r="168" spans="1:30" ht="13.5" customHeight="1">
      <c r="A168" s="446" t="s">
        <v>420</v>
      </c>
      <c r="B168" s="478" t="s">
        <v>51</v>
      </c>
      <c r="C168" s="37" t="s">
        <v>31</v>
      </c>
      <c r="D168" s="14"/>
      <c r="E168" s="14"/>
      <c r="F168" s="14"/>
      <c r="G168" s="14"/>
      <c r="H168" s="14"/>
      <c r="I168" s="14"/>
      <c r="J168" s="14"/>
      <c r="K168" s="14"/>
      <c r="L168" s="14"/>
      <c r="M168" s="14"/>
      <c r="N168" s="14"/>
      <c r="O168" s="9">
        <f t="shared" si="49"/>
        <v>0</v>
      </c>
      <c r="P168" s="339">
        <f>IF(OR(D168="",E168="",F168="",G168="",H168="",I168="",J168="",K168="",L168="",M168="",N168="",D169="",E169="",F169="",G169="",H169="",I169="",J169="",K169="",L169="",M169="",N169=""),1,0)</f>
        <v>1</v>
      </c>
      <c r="Q168" s="339"/>
      <c r="R168" s="226"/>
      <c r="Z168" s="151"/>
      <c r="AA168" s="151"/>
      <c r="AC168" s="187"/>
      <c r="AD168" s="187"/>
    </row>
    <row r="169" spans="1:30" ht="13.5" customHeight="1">
      <c r="A169" s="447"/>
      <c r="B169" s="479"/>
      <c r="C169" s="39" t="s">
        <v>32</v>
      </c>
      <c r="D169" s="16"/>
      <c r="E169" s="16"/>
      <c r="F169" s="16"/>
      <c r="G169" s="16"/>
      <c r="H169" s="16"/>
      <c r="I169" s="16"/>
      <c r="J169" s="16"/>
      <c r="K169" s="16"/>
      <c r="L169" s="16"/>
      <c r="M169" s="16"/>
      <c r="N169" s="16"/>
      <c r="O169" s="12">
        <f t="shared" si="49"/>
        <v>0</v>
      </c>
      <c r="P169" s="339"/>
      <c r="Q169" s="339"/>
      <c r="R169" s="226"/>
      <c r="Z169" s="151"/>
      <c r="AA169" s="151"/>
      <c r="AC169" s="187"/>
      <c r="AD169" s="187"/>
    </row>
    <row r="170" spans="1:30" ht="13.5" customHeight="1">
      <c r="A170" s="444"/>
      <c r="B170" s="445"/>
      <c r="C170" s="307" t="s">
        <v>276</v>
      </c>
      <c r="D170" s="307">
        <f aca="true" t="shared" si="51" ref="D170:N170">SUM(D168:D169)</f>
        <v>0</v>
      </c>
      <c r="E170" s="307">
        <f t="shared" si="51"/>
        <v>0</v>
      </c>
      <c r="F170" s="307">
        <f t="shared" si="51"/>
        <v>0</v>
      </c>
      <c r="G170" s="307">
        <f t="shared" si="51"/>
        <v>0</v>
      </c>
      <c r="H170" s="307">
        <f t="shared" si="51"/>
        <v>0</v>
      </c>
      <c r="I170" s="309">
        <f t="shared" si="51"/>
        <v>0</v>
      </c>
      <c r="J170" s="307">
        <f t="shared" si="51"/>
        <v>0</v>
      </c>
      <c r="K170" s="307">
        <f t="shared" si="51"/>
        <v>0</v>
      </c>
      <c r="L170" s="307">
        <f t="shared" si="51"/>
        <v>0</v>
      </c>
      <c r="M170" s="307">
        <f t="shared" si="51"/>
        <v>0</v>
      </c>
      <c r="N170" s="307">
        <f t="shared" si="51"/>
        <v>0</v>
      </c>
      <c r="O170" s="314">
        <f t="shared" si="49"/>
        <v>0</v>
      </c>
      <c r="P170" s="339"/>
      <c r="Q170" s="339"/>
      <c r="R170" s="226"/>
      <c r="Z170" s="151"/>
      <c r="AA170" s="151"/>
      <c r="AC170" s="187"/>
      <c r="AD170" s="187"/>
    </row>
    <row r="171" spans="1:30" ht="13.5" customHeight="1">
      <c r="A171" s="446" t="s">
        <v>421</v>
      </c>
      <c r="B171" s="478" t="s">
        <v>52</v>
      </c>
      <c r="C171" s="41" t="s">
        <v>31</v>
      </c>
      <c r="D171" s="18"/>
      <c r="E171" s="18"/>
      <c r="F171" s="18"/>
      <c r="G171" s="18"/>
      <c r="H171" s="18"/>
      <c r="I171" s="18"/>
      <c r="J171" s="18"/>
      <c r="K171" s="18"/>
      <c r="L171" s="18"/>
      <c r="M171" s="18"/>
      <c r="N171" s="18"/>
      <c r="O171" s="20">
        <f t="shared" si="49"/>
        <v>0</v>
      </c>
      <c r="P171" s="339">
        <f>IF(OR(D171="",E171="",F171="",G171="",H171="",I171="",J171="",K171="",L171="",M171="",N171="",D172="",E172="",F172="",G172="",H172="",I172="",J172="",K172="",L172="",M172="",N172=""),1,0)</f>
        <v>1</v>
      </c>
      <c r="Q171" s="339"/>
      <c r="R171" s="226"/>
      <c r="Z171" s="151"/>
      <c r="AA171" s="151"/>
      <c r="AC171" s="187"/>
      <c r="AD171" s="187"/>
    </row>
    <row r="172" spans="1:30" ht="13.5" customHeight="1">
      <c r="A172" s="447"/>
      <c r="B172" s="479"/>
      <c r="C172" s="43" t="s">
        <v>32</v>
      </c>
      <c r="D172" s="21"/>
      <c r="E172" s="21"/>
      <c r="F172" s="21"/>
      <c r="G172" s="21"/>
      <c r="H172" s="21"/>
      <c r="I172" s="21"/>
      <c r="J172" s="21"/>
      <c r="K172" s="21"/>
      <c r="L172" s="21"/>
      <c r="M172" s="21"/>
      <c r="N172" s="21"/>
      <c r="O172" s="23">
        <f t="shared" si="49"/>
        <v>0</v>
      </c>
      <c r="P172" s="339"/>
      <c r="Q172" s="339"/>
      <c r="R172" s="226"/>
      <c r="Z172" s="151"/>
      <c r="AA172" s="151"/>
      <c r="AC172" s="187"/>
      <c r="AD172" s="187"/>
    </row>
    <row r="173" spans="1:30" ht="13.5" customHeight="1">
      <c r="A173" s="444"/>
      <c r="B173" s="445"/>
      <c r="C173" s="307" t="s">
        <v>276</v>
      </c>
      <c r="D173" s="307">
        <f aca="true" t="shared" si="52" ref="D173:N173">SUM(D171:D172)</f>
        <v>0</v>
      </c>
      <c r="E173" s="307">
        <f t="shared" si="52"/>
        <v>0</v>
      </c>
      <c r="F173" s="307">
        <f t="shared" si="52"/>
        <v>0</v>
      </c>
      <c r="G173" s="307">
        <f t="shared" si="52"/>
        <v>0</v>
      </c>
      <c r="H173" s="307">
        <f t="shared" si="52"/>
        <v>0</v>
      </c>
      <c r="I173" s="309">
        <f t="shared" si="52"/>
        <v>0</v>
      </c>
      <c r="J173" s="307">
        <f t="shared" si="52"/>
        <v>0</v>
      </c>
      <c r="K173" s="307">
        <f t="shared" si="52"/>
        <v>0</v>
      </c>
      <c r="L173" s="307">
        <f t="shared" si="52"/>
        <v>0</v>
      </c>
      <c r="M173" s="307">
        <f t="shared" si="52"/>
        <v>0</v>
      </c>
      <c r="N173" s="307">
        <f t="shared" si="52"/>
        <v>0</v>
      </c>
      <c r="O173" s="314">
        <f t="shared" si="49"/>
        <v>0</v>
      </c>
      <c r="P173" s="339"/>
      <c r="Q173" s="339"/>
      <c r="R173" s="226"/>
      <c r="Z173" s="151"/>
      <c r="AA173" s="151"/>
      <c r="AC173" s="187"/>
      <c r="AD173" s="187"/>
    </row>
    <row r="174" spans="1:30" ht="13.5" customHeight="1">
      <c r="A174" s="446" t="s">
        <v>422</v>
      </c>
      <c r="B174" s="478" t="s">
        <v>53</v>
      </c>
      <c r="C174" s="41" t="s">
        <v>31</v>
      </c>
      <c r="D174" s="18"/>
      <c r="E174" s="18"/>
      <c r="F174" s="18"/>
      <c r="G174" s="18"/>
      <c r="H174" s="18"/>
      <c r="I174" s="18"/>
      <c r="J174" s="18"/>
      <c r="K174" s="18"/>
      <c r="L174" s="18"/>
      <c r="M174" s="18"/>
      <c r="N174" s="18"/>
      <c r="O174" s="20">
        <f t="shared" si="49"/>
        <v>0</v>
      </c>
      <c r="P174" s="339">
        <f>IF(OR(D174="",E174="",F174="",G174="",H174="",I174="",J174="",K174="",L174="",M174="",N174="",D175="",E175="",F175="",G175="",H175="",I175="",J175="",K175="",L175="",M175="",N175=""),1,0)</f>
        <v>1</v>
      </c>
      <c r="Q174" s="339"/>
      <c r="R174" s="226"/>
      <c r="Z174" s="151"/>
      <c r="AA174" s="151"/>
      <c r="AC174" s="187"/>
      <c r="AD174" s="187"/>
    </row>
    <row r="175" spans="1:30" ht="13.5" customHeight="1">
      <c r="A175" s="447"/>
      <c r="B175" s="479"/>
      <c r="C175" s="43" t="s">
        <v>32</v>
      </c>
      <c r="D175" s="21"/>
      <c r="E175" s="21"/>
      <c r="F175" s="21"/>
      <c r="G175" s="21"/>
      <c r="H175" s="21"/>
      <c r="I175" s="21"/>
      <c r="J175" s="21"/>
      <c r="K175" s="21"/>
      <c r="L175" s="21"/>
      <c r="M175" s="21"/>
      <c r="N175" s="21"/>
      <c r="O175" s="23">
        <f t="shared" si="49"/>
        <v>0</v>
      </c>
      <c r="P175" s="339"/>
      <c r="Q175" s="339"/>
      <c r="R175" s="226"/>
      <c r="Z175" s="151"/>
      <c r="AA175" s="151"/>
      <c r="AC175" s="187"/>
      <c r="AD175" s="187"/>
    </row>
    <row r="176" spans="1:30" ht="13.5" customHeight="1">
      <c r="A176" s="444"/>
      <c r="B176" s="445"/>
      <c r="C176" s="307" t="s">
        <v>276</v>
      </c>
      <c r="D176" s="307">
        <f aca="true" t="shared" si="53" ref="D176:N176">SUM(D174:D175)</f>
        <v>0</v>
      </c>
      <c r="E176" s="307">
        <f t="shared" si="53"/>
        <v>0</v>
      </c>
      <c r="F176" s="307">
        <f t="shared" si="53"/>
        <v>0</v>
      </c>
      <c r="G176" s="307">
        <f t="shared" si="53"/>
        <v>0</v>
      </c>
      <c r="H176" s="307">
        <f t="shared" si="53"/>
        <v>0</v>
      </c>
      <c r="I176" s="309">
        <f t="shared" si="53"/>
        <v>0</v>
      </c>
      <c r="J176" s="307">
        <f t="shared" si="53"/>
        <v>0</v>
      </c>
      <c r="K176" s="307">
        <f t="shared" si="53"/>
        <v>0</v>
      </c>
      <c r="L176" s="307">
        <f t="shared" si="53"/>
        <v>0</v>
      </c>
      <c r="M176" s="307">
        <f t="shared" si="53"/>
        <v>0</v>
      </c>
      <c r="N176" s="307">
        <f t="shared" si="53"/>
        <v>0</v>
      </c>
      <c r="O176" s="314">
        <f t="shared" si="49"/>
        <v>0</v>
      </c>
      <c r="P176" s="339"/>
      <c r="Q176" s="339"/>
      <c r="R176" s="226"/>
      <c r="Z176" s="151"/>
      <c r="AA176" s="151"/>
      <c r="AC176" s="187"/>
      <c r="AD176" s="187"/>
    </row>
    <row r="177" spans="1:30" ht="13.5" customHeight="1">
      <c r="A177" s="446" t="s">
        <v>423</v>
      </c>
      <c r="B177" s="478" t="s">
        <v>54</v>
      </c>
      <c r="C177" s="37" t="s">
        <v>31</v>
      </c>
      <c r="D177" s="14"/>
      <c r="E177" s="14"/>
      <c r="F177" s="14"/>
      <c r="G177" s="14"/>
      <c r="H177" s="14"/>
      <c r="I177" s="14"/>
      <c r="J177" s="14"/>
      <c r="K177" s="14"/>
      <c r="L177" s="14"/>
      <c r="M177" s="14"/>
      <c r="N177" s="14"/>
      <c r="O177" s="9">
        <f t="shared" si="49"/>
        <v>0</v>
      </c>
      <c r="P177" s="339">
        <f>IF(OR(D177="",E177="",F177="",G177="",H177="",I177="",J177="",K177="",L177="",M177="",N177="",D178="",E178="",F178="",G178="",H178="",I178="",J178="",K178="",L178="",M178="",N178=""),1,0)</f>
        <v>1</v>
      </c>
      <c r="Q177" s="339"/>
      <c r="R177" s="226"/>
      <c r="Z177" s="151"/>
      <c r="AA177" s="151"/>
      <c r="AC177" s="187"/>
      <c r="AD177" s="187"/>
    </row>
    <row r="178" spans="1:30" ht="13.5" customHeight="1">
      <c r="A178" s="447"/>
      <c r="B178" s="479"/>
      <c r="C178" s="39" t="s">
        <v>32</v>
      </c>
      <c r="D178" s="16"/>
      <c r="E178" s="16"/>
      <c r="F178" s="16"/>
      <c r="G178" s="16"/>
      <c r="H178" s="16"/>
      <c r="I178" s="16"/>
      <c r="J178" s="16"/>
      <c r="K178" s="16"/>
      <c r="L178" s="16"/>
      <c r="M178" s="16"/>
      <c r="N178" s="16"/>
      <c r="O178" s="12">
        <f t="shared" si="49"/>
        <v>0</v>
      </c>
      <c r="P178" s="339"/>
      <c r="Q178" s="339"/>
      <c r="R178" s="226"/>
      <c r="Z178" s="151"/>
      <c r="AA178" s="151"/>
      <c r="AC178" s="187"/>
      <c r="AD178" s="187"/>
    </row>
    <row r="179" spans="1:30" ht="13.5" customHeight="1">
      <c r="A179" s="444"/>
      <c r="B179" s="445"/>
      <c r="C179" s="307" t="s">
        <v>276</v>
      </c>
      <c r="D179" s="307">
        <f aca="true" t="shared" si="54" ref="D179:N179">SUM(D177:D178)</f>
        <v>0</v>
      </c>
      <c r="E179" s="307">
        <f t="shared" si="54"/>
        <v>0</v>
      </c>
      <c r="F179" s="307">
        <f t="shared" si="54"/>
        <v>0</v>
      </c>
      <c r="G179" s="307">
        <f t="shared" si="54"/>
        <v>0</v>
      </c>
      <c r="H179" s="307">
        <f t="shared" si="54"/>
        <v>0</v>
      </c>
      <c r="I179" s="309">
        <f t="shared" si="54"/>
        <v>0</v>
      </c>
      <c r="J179" s="307">
        <f t="shared" si="54"/>
        <v>0</v>
      </c>
      <c r="K179" s="307">
        <f t="shared" si="54"/>
        <v>0</v>
      </c>
      <c r="L179" s="307">
        <f>SUM(L177:L178)</f>
        <v>0</v>
      </c>
      <c r="M179" s="307">
        <f t="shared" si="54"/>
        <v>0</v>
      </c>
      <c r="N179" s="307">
        <f t="shared" si="54"/>
        <v>0</v>
      </c>
      <c r="O179" s="314">
        <f t="shared" si="49"/>
        <v>0</v>
      </c>
      <c r="P179" s="339"/>
      <c r="Q179" s="339"/>
      <c r="R179" s="226"/>
      <c r="Z179" s="151"/>
      <c r="AA179" s="151"/>
      <c r="AC179" s="187"/>
      <c r="AD179" s="187"/>
    </row>
    <row r="180" spans="1:30" s="196" customFormat="1" ht="13.5" customHeight="1">
      <c r="A180" s="446" t="s">
        <v>424</v>
      </c>
      <c r="B180" s="478" t="s">
        <v>55</v>
      </c>
      <c r="C180" s="37" t="s">
        <v>31</v>
      </c>
      <c r="D180" s="14"/>
      <c r="E180" s="14"/>
      <c r="F180" s="14"/>
      <c r="G180" s="14"/>
      <c r="H180" s="14"/>
      <c r="I180" s="14"/>
      <c r="J180" s="14"/>
      <c r="K180" s="14"/>
      <c r="L180" s="14"/>
      <c r="M180" s="14"/>
      <c r="N180" s="14"/>
      <c r="O180" s="9">
        <f t="shared" si="49"/>
        <v>0</v>
      </c>
      <c r="P180" s="339">
        <f>IF(OR(D180="",E180="",F180="",G180="",H180="",I180="",J180="",K180="",L180="",M180="",N180="",D181="",E181="",F181="",G181="",H181="",I181="",J181="",K181="",L181="",M181="",N181=""),1,0)</f>
        <v>1</v>
      </c>
      <c r="Q180" s="230"/>
      <c r="R180" s="394"/>
      <c r="S180" s="194"/>
      <c r="T180" s="194"/>
      <c r="U180" s="194"/>
      <c r="V180" s="194"/>
      <c r="W180" s="194"/>
      <c r="X180" s="194"/>
      <c r="Y180" s="194"/>
      <c r="Z180" s="194"/>
      <c r="AA180" s="194"/>
      <c r="AB180" s="195"/>
      <c r="AC180" s="195"/>
      <c r="AD180" s="195"/>
    </row>
    <row r="181" spans="1:30" s="196" customFormat="1" ht="13.5" customHeight="1">
      <c r="A181" s="447"/>
      <c r="B181" s="479"/>
      <c r="C181" s="39" t="s">
        <v>32</v>
      </c>
      <c r="D181" s="16"/>
      <c r="E181" s="16"/>
      <c r="F181" s="16"/>
      <c r="G181" s="16"/>
      <c r="H181" s="16"/>
      <c r="I181" s="16"/>
      <c r="J181" s="16"/>
      <c r="K181" s="16"/>
      <c r="L181" s="16"/>
      <c r="M181" s="16"/>
      <c r="N181" s="16"/>
      <c r="O181" s="12">
        <f t="shared" si="49"/>
        <v>0</v>
      </c>
      <c r="P181" s="230"/>
      <c r="Q181" s="230"/>
      <c r="R181" s="394"/>
      <c r="S181" s="194"/>
      <c r="T181" s="194"/>
      <c r="U181" s="194"/>
      <c r="V181" s="194"/>
      <c r="W181" s="194"/>
      <c r="X181" s="194"/>
      <c r="Y181" s="194"/>
      <c r="Z181" s="194"/>
      <c r="AA181" s="194"/>
      <c r="AB181" s="195"/>
      <c r="AC181" s="195"/>
      <c r="AD181" s="195"/>
    </row>
    <row r="182" spans="1:30" s="196" customFormat="1" ht="13.5" customHeight="1">
      <c r="A182" s="444"/>
      <c r="B182" s="445"/>
      <c r="C182" s="307" t="s">
        <v>276</v>
      </c>
      <c r="D182" s="307">
        <f aca="true" t="shared" si="55" ref="D182:N182">SUM(D180:D181)</f>
        <v>0</v>
      </c>
      <c r="E182" s="307">
        <f t="shared" si="55"/>
        <v>0</v>
      </c>
      <c r="F182" s="307">
        <f t="shared" si="55"/>
        <v>0</v>
      </c>
      <c r="G182" s="307">
        <f t="shared" si="55"/>
        <v>0</v>
      </c>
      <c r="H182" s="307">
        <f t="shared" si="55"/>
        <v>0</v>
      </c>
      <c r="I182" s="309">
        <f t="shared" si="55"/>
        <v>0</v>
      </c>
      <c r="J182" s="307">
        <f t="shared" si="55"/>
        <v>0</v>
      </c>
      <c r="K182" s="307">
        <f t="shared" si="55"/>
        <v>0</v>
      </c>
      <c r="L182" s="307">
        <f t="shared" si="55"/>
        <v>0</v>
      </c>
      <c r="M182" s="307">
        <f t="shared" si="55"/>
        <v>0</v>
      </c>
      <c r="N182" s="307">
        <f t="shared" si="55"/>
        <v>0</v>
      </c>
      <c r="O182" s="314">
        <f t="shared" si="49"/>
        <v>0</v>
      </c>
      <c r="P182" s="230"/>
      <c r="Q182" s="230"/>
      <c r="R182" s="394"/>
      <c r="S182" s="194"/>
      <c r="T182" s="194"/>
      <c r="U182" s="194"/>
      <c r="V182" s="194"/>
      <c r="W182" s="194"/>
      <c r="X182" s="194"/>
      <c r="Y182" s="194"/>
      <c r="Z182" s="194"/>
      <c r="AA182" s="194"/>
      <c r="AB182" s="195"/>
      <c r="AC182" s="195"/>
      <c r="AD182" s="195"/>
    </row>
    <row r="183" spans="1:30" s="196" customFormat="1" ht="13.5" customHeight="1">
      <c r="A183" s="446" t="s">
        <v>425</v>
      </c>
      <c r="B183" s="478" t="s">
        <v>56</v>
      </c>
      <c r="C183" s="37" t="s">
        <v>31</v>
      </c>
      <c r="D183" s="14"/>
      <c r="E183" s="14"/>
      <c r="F183" s="14"/>
      <c r="G183" s="14"/>
      <c r="H183" s="14"/>
      <c r="I183" s="14"/>
      <c r="J183" s="14"/>
      <c r="K183" s="14"/>
      <c r="L183" s="14"/>
      <c r="M183" s="14"/>
      <c r="N183" s="14"/>
      <c r="O183" s="9">
        <f t="shared" si="49"/>
        <v>0</v>
      </c>
      <c r="P183" s="339">
        <f>IF(OR(D183="",E183="",F183="",G183="",H183="",I183="",J183="",K183="",L183="",M183="",N183="",D184="",E184="",F184="",G184="",H184="",I184="",J184="",K184="",L184="",M184="",N184=""),1,0)</f>
        <v>1</v>
      </c>
      <c r="Q183" s="230"/>
      <c r="R183" s="394"/>
      <c r="S183" s="194"/>
      <c r="T183" s="194"/>
      <c r="U183" s="194"/>
      <c r="V183" s="194"/>
      <c r="W183" s="194"/>
      <c r="X183" s="194"/>
      <c r="Y183" s="194"/>
      <c r="Z183" s="194"/>
      <c r="AA183" s="194"/>
      <c r="AB183" s="195"/>
      <c r="AC183" s="195"/>
      <c r="AD183" s="195"/>
    </row>
    <row r="184" spans="1:30" s="196" customFormat="1" ht="13.5" customHeight="1">
      <c r="A184" s="447"/>
      <c r="B184" s="479"/>
      <c r="C184" s="39" t="s">
        <v>32</v>
      </c>
      <c r="D184" s="16"/>
      <c r="E184" s="16"/>
      <c r="F184" s="16"/>
      <c r="G184" s="16"/>
      <c r="H184" s="16"/>
      <c r="I184" s="16"/>
      <c r="J184" s="16"/>
      <c r="K184" s="16"/>
      <c r="L184" s="16"/>
      <c r="M184" s="16"/>
      <c r="N184" s="16"/>
      <c r="O184" s="12">
        <f t="shared" si="49"/>
        <v>0</v>
      </c>
      <c r="P184" s="230"/>
      <c r="Q184" s="230"/>
      <c r="R184" s="394"/>
      <c r="S184" s="194"/>
      <c r="T184" s="194"/>
      <c r="U184" s="194"/>
      <c r="V184" s="194"/>
      <c r="W184" s="194"/>
      <c r="X184" s="194"/>
      <c r="Y184" s="194"/>
      <c r="Z184" s="194"/>
      <c r="AA184" s="194"/>
      <c r="AB184" s="195"/>
      <c r="AC184" s="195"/>
      <c r="AD184" s="195"/>
    </row>
    <row r="185" spans="1:30" s="196" customFormat="1" ht="13.5" customHeight="1">
      <c r="A185" s="444"/>
      <c r="B185" s="445"/>
      <c r="C185" s="307" t="s">
        <v>276</v>
      </c>
      <c r="D185" s="307">
        <f aca="true" t="shared" si="56" ref="D185:N185">SUM(D183:D184)</f>
        <v>0</v>
      </c>
      <c r="E185" s="307">
        <f t="shared" si="56"/>
        <v>0</v>
      </c>
      <c r="F185" s="307">
        <f t="shared" si="56"/>
        <v>0</v>
      </c>
      <c r="G185" s="307">
        <f t="shared" si="56"/>
        <v>0</v>
      </c>
      <c r="H185" s="307">
        <f t="shared" si="56"/>
        <v>0</v>
      </c>
      <c r="I185" s="309">
        <f t="shared" si="56"/>
        <v>0</v>
      </c>
      <c r="J185" s="307">
        <f t="shared" si="56"/>
        <v>0</v>
      </c>
      <c r="K185" s="307">
        <f t="shared" si="56"/>
        <v>0</v>
      </c>
      <c r="L185" s="307">
        <f t="shared" si="56"/>
        <v>0</v>
      </c>
      <c r="M185" s="307">
        <f t="shared" si="56"/>
        <v>0</v>
      </c>
      <c r="N185" s="307">
        <f t="shared" si="56"/>
        <v>0</v>
      </c>
      <c r="O185" s="314">
        <f t="shared" si="49"/>
        <v>0</v>
      </c>
      <c r="P185" s="230"/>
      <c r="Q185" s="230"/>
      <c r="R185" s="394"/>
      <c r="S185" s="194"/>
      <c r="T185" s="194"/>
      <c r="U185" s="194"/>
      <c r="V185" s="194"/>
      <c r="W185" s="194"/>
      <c r="X185" s="194"/>
      <c r="Y185" s="194"/>
      <c r="Z185" s="194"/>
      <c r="AA185" s="194"/>
      <c r="AB185" s="195"/>
      <c r="AC185" s="195"/>
      <c r="AD185" s="195"/>
    </row>
    <row r="186" spans="1:30" ht="13.5" customHeight="1">
      <c r="A186" s="446" t="s">
        <v>426</v>
      </c>
      <c r="B186" s="478" t="s">
        <v>57</v>
      </c>
      <c r="C186" s="37" t="s">
        <v>31</v>
      </c>
      <c r="D186" s="14"/>
      <c r="E186" s="14"/>
      <c r="F186" s="14"/>
      <c r="G186" s="14"/>
      <c r="H186" s="14"/>
      <c r="I186" s="14"/>
      <c r="J186" s="14"/>
      <c r="K186" s="14"/>
      <c r="L186" s="14"/>
      <c r="M186" s="14"/>
      <c r="N186" s="14"/>
      <c r="O186" s="9">
        <f t="shared" si="49"/>
        <v>0</v>
      </c>
      <c r="P186" s="339">
        <f>IF(OR(D186="",E186="",F186="",G186="",H186="",I186="",J186="",K186="",L186="",M186="",N186="",D187="",E187="",F187="",G187="",H187="",I187="",J187="",K187="",L187="",M187="",N187=""),1,0)</f>
        <v>1</v>
      </c>
      <c r="Q186" s="339"/>
      <c r="R186" s="226"/>
      <c r="Z186" s="151"/>
      <c r="AA186" s="151"/>
      <c r="AC186" s="187"/>
      <c r="AD186" s="187"/>
    </row>
    <row r="187" spans="1:30" ht="13.5" customHeight="1">
      <c r="A187" s="447"/>
      <c r="B187" s="479"/>
      <c r="C187" s="39" t="s">
        <v>32</v>
      </c>
      <c r="D187" s="16"/>
      <c r="E187" s="16"/>
      <c r="F187" s="16"/>
      <c r="G187" s="16"/>
      <c r="H187" s="16"/>
      <c r="I187" s="16"/>
      <c r="J187" s="16"/>
      <c r="K187" s="16"/>
      <c r="L187" s="16"/>
      <c r="M187" s="16"/>
      <c r="N187" s="16"/>
      <c r="O187" s="12">
        <f t="shared" si="49"/>
        <v>0</v>
      </c>
      <c r="P187" s="339"/>
      <c r="Q187" s="339"/>
      <c r="R187" s="226"/>
      <c r="Z187" s="151"/>
      <c r="AA187" s="151"/>
      <c r="AC187" s="187"/>
      <c r="AD187" s="187"/>
    </row>
    <row r="188" spans="1:30" ht="13.5" customHeight="1">
      <c r="A188" s="444"/>
      <c r="B188" s="445"/>
      <c r="C188" s="307" t="s">
        <v>276</v>
      </c>
      <c r="D188" s="307">
        <f aca="true" t="shared" si="57" ref="D188:N188">SUM(D186:D187)</f>
        <v>0</v>
      </c>
      <c r="E188" s="307">
        <f t="shared" si="57"/>
        <v>0</v>
      </c>
      <c r="F188" s="307">
        <f t="shared" si="57"/>
        <v>0</v>
      </c>
      <c r="G188" s="307">
        <f t="shared" si="57"/>
        <v>0</v>
      </c>
      <c r="H188" s="307">
        <f t="shared" si="57"/>
        <v>0</v>
      </c>
      <c r="I188" s="309">
        <f t="shared" si="57"/>
        <v>0</v>
      </c>
      <c r="J188" s="307">
        <f t="shared" si="57"/>
        <v>0</v>
      </c>
      <c r="K188" s="307">
        <f t="shared" si="57"/>
        <v>0</v>
      </c>
      <c r="L188" s="307">
        <f t="shared" si="57"/>
        <v>0</v>
      </c>
      <c r="M188" s="307">
        <f t="shared" si="57"/>
        <v>0</v>
      </c>
      <c r="N188" s="307">
        <f t="shared" si="57"/>
        <v>0</v>
      </c>
      <c r="O188" s="314">
        <f t="shared" si="49"/>
        <v>0</v>
      </c>
      <c r="P188" s="339"/>
      <c r="Q188" s="339"/>
      <c r="R188" s="226"/>
      <c r="Z188" s="151"/>
      <c r="AA188" s="151"/>
      <c r="AC188" s="187"/>
      <c r="AD188" s="187"/>
    </row>
    <row r="189" spans="1:30" ht="13.5" customHeight="1">
      <c r="A189" s="446" t="s">
        <v>427</v>
      </c>
      <c r="B189" s="478" t="s">
        <v>58</v>
      </c>
      <c r="C189" s="37" t="s">
        <v>31</v>
      </c>
      <c r="D189" s="14"/>
      <c r="E189" s="14"/>
      <c r="F189" s="14"/>
      <c r="G189" s="14"/>
      <c r="H189" s="14"/>
      <c r="I189" s="14"/>
      <c r="J189" s="14"/>
      <c r="K189" s="14"/>
      <c r="L189" s="14"/>
      <c r="M189" s="14"/>
      <c r="N189" s="14"/>
      <c r="O189" s="9">
        <f t="shared" si="49"/>
        <v>0</v>
      </c>
      <c r="P189" s="339">
        <f>IF(OR(D189="",E189="",F189="",G189="",H189="",I189="",J189="",K189="",L189="",M189="",N189="",D190="",E190="",F190="",G190="",H190="",I190="",J190="",K190="",L190="",M190="",N190=""),1,0)</f>
        <v>1</v>
      </c>
      <c r="Q189" s="339"/>
      <c r="R189" s="226"/>
      <c r="Z189" s="151"/>
      <c r="AA189" s="151"/>
      <c r="AC189" s="187"/>
      <c r="AD189" s="187"/>
    </row>
    <row r="190" spans="1:30" ht="13.5" customHeight="1">
      <c r="A190" s="447"/>
      <c r="B190" s="479"/>
      <c r="C190" s="39" t="s">
        <v>32</v>
      </c>
      <c r="D190" s="16"/>
      <c r="E190" s="16"/>
      <c r="F190" s="16"/>
      <c r="G190" s="16"/>
      <c r="H190" s="16"/>
      <c r="I190" s="16"/>
      <c r="J190" s="16"/>
      <c r="K190" s="16"/>
      <c r="L190" s="16"/>
      <c r="M190" s="16"/>
      <c r="N190" s="16"/>
      <c r="O190" s="12">
        <f t="shared" si="49"/>
        <v>0</v>
      </c>
      <c r="P190" s="339"/>
      <c r="Q190" s="339"/>
      <c r="R190" s="226"/>
      <c r="Z190" s="151"/>
      <c r="AA190" s="151"/>
      <c r="AC190" s="187"/>
      <c r="AD190" s="187"/>
    </row>
    <row r="191" spans="1:30" ht="13.5" customHeight="1">
      <c r="A191" s="444"/>
      <c r="B191" s="445"/>
      <c r="C191" s="307" t="s">
        <v>276</v>
      </c>
      <c r="D191" s="307">
        <f aca="true" t="shared" si="58" ref="D191:N191">SUM(D189:D190)</f>
        <v>0</v>
      </c>
      <c r="E191" s="307">
        <f t="shared" si="58"/>
        <v>0</v>
      </c>
      <c r="F191" s="307">
        <f t="shared" si="58"/>
        <v>0</v>
      </c>
      <c r="G191" s="307">
        <f t="shared" si="58"/>
        <v>0</v>
      </c>
      <c r="H191" s="307">
        <f t="shared" si="58"/>
        <v>0</v>
      </c>
      <c r="I191" s="309">
        <f t="shared" si="58"/>
        <v>0</v>
      </c>
      <c r="J191" s="307">
        <f t="shared" si="58"/>
        <v>0</v>
      </c>
      <c r="K191" s="307">
        <f t="shared" si="58"/>
        <v>0</v>
      </c>
      <c r="L191" s="307">
        <f t="shared" si="58"/>
        <v>0</v>
      </c>
      <c r="M191" s="307">
        <f t="shared" si="58"/>
        <v>0</v>
      </c>
      <c r="N191" s="307">
        <f t="shared" si="58"/>
        <v>0</v>
      </c>
      <c r="O191" s="314">
        <f t="shared" si="49"/>
        <v>0</v>
      </c>
      <c r="P191" s="339"/>
      <c r="Q191" s="339"/>
      <c r="R191" s="226"/>
      <c r="Z191" s="151"/>
      <c r="AA191" s="151"/>
      <c r="AC191" s="187"/>
      <c r="AD191" s="187"/>
    </row>
    <row r="192" spans="1:30" ht="13.5" customHeight="1">
      <c r="A192" s="446" t="s">
        <v>428</v>
      </c>
      <c r="B192" s="478" t="s">
        <v>59</v>
      </c>
      <c r="C192" s="37" t="s">
        <v>31</v>
      </c>
      <c r="D192" s="14"/>
      <c r="E192" s="14"/>
      <c r="F192" s="14"/>
      <c r="G192" s="14"/>
      <c r="H192" s="14"/>
      <c r="I192" s="14"/>
      <c r="J192" s="14"/>
      <c r="K192" s="14"/>
      <c r="L192" s="14"/>
      <c r="M192" s="14"/>
      <c r="N192" s="14"/>
      <c r="O192" s="9">
        <f t="shared" si="49"/>
        <v>0</v>
      </c>
      <c r="P192" s="339">
        <f>IF(OR(D192="",E192="",F192="",G192="",H192="",I192="",J192="",K192="",L192="",M192="",N192="",D193="",E193="",F193="",G193="",H193="",I193="",J193="",K193="",L193="",M193="",N193=""),1,0)</f>
        <v>1</v>
      </c>
      <c r="Q192" s="339"/>
      <c r="R192" s="226"/>
      <c r="Z192" s="151"/>
      <c r="AA192" s="151"/>
      <c r="AC192" s="187"/>
      <c r="AD192" s="187"/>
    </row>
    <row r="193" spans="1:30" ht="13.5" customHeight="1">
      <c r="A193" s="447"/>
      <c r="B193" s="479"/>
      <c r="C193" s="39" t="s">
        <v>32</v>
      </c>
      <c r="D193" s="16"/>
      <c r="E193" s="16"/>
      <c r="F193" s="16"/>
      <c r="G193" s="16"/>
      <c r="H193" s="16"/>
      <c r="I193" s="16"/>
      <c r="J193" s="16"/>
      <c r="K193" s="16"/>
      <c r="L193" s="16"/>
      <c r="M193" s="16"/>
      <c r="N193" s="16"/>
      <c r="O193" s="12">
        <f t="shared" si="49"/>
        <v>0</v>
      </c>
      <c r="P193" s="339"/>
      <c r="Q193" s="339"/>
      <c r="R193" s="226"/>
      <c r="Z193" s="151"/>
      <c r="AA193" s="151"/>
      <c r="AC193" s="187"/>
      <c r="AD193" s="187"/>
    </row>
    <row r="194" spans="1:30" ht="13.5" customHeight="1">
      <c r="A194" s="444"/>
      <c r="B194" s="445"/>
      <c r="C194" s="307" t="s">
        <v>276</v>
      </c>
      <c r="D194" s="307">
        <f aca="true" t="shared" si="59" ref="D194:N194">SUM(D192:D193)</f>
        <v>0</v>
      </c>
      <c r="E194" s="307">
        <f t="shared" si="59"/>
        <v>0</v>
      </c>
      <c r="F194" s="307">
        <f t="shared" si="59"/>
        <v>0</v>
      </c>
      <c r="G194" s="307">
        <f t="shared" si="59"/>
        <v>0</v>
      </c>
      <c r="H194" s="307">
        <f t="shared" si="59"/>
        <v>0</v>
      </c>
      <c r="I194" s="309">
        <f t="shared" si="59"/>
        <v>0</v>
      </c>
      <c r="J194" s="307">
        <f t="shared" si="59"/>
        <v>0</v>
      </c>
      <c r="K194" s="307">
        <f t="shared" si="59"/>
        <v>0</v>
      </c>
      <c r="L194" s="307">
        <f t="shared" si="59"/>
        <v>0</v>
      </c>
      <c r="M194" s="307">
        <f t="shared" si="59"/>
        <v>0</v>
      </c>
      <c r="N194" s="307">
        <f t="shared" si="59"/>
        <v>0</v>
      </c>
      <c r="O194" s="314">
        <f t="shared" si="49"/>
        <v>0</v>
      </c>
      <c r="P194" s="339"/>
      <c r="Q194" s="339"/>
      <c r="R194" s="226"/>
      <c r="Z194" s="151"/>
      <c r="AA194" s="151"/>
      <c r="AC194" s="187"/>
      <c r="AD194" s="187"/>
    </row>
    <row r="195" spans="1:30" ht="13.5" customHeight="1">
      <c r="A195" s="446" t="s">
        <v>547</v>
      </c>
      <c r="B195" s="478" t="s">
        <v>548</v>
      </c>
      <c r="C195" s="37" t="s">
        <v>31</v>
      </c>
      <c r="D195" s="10">
        <f>SUM(D192,D189,D186,D183,D180,D177,D174,D171,D168,D165)</f>
        <v>0</v>
      </c>
      <c r="E195" s="10">
        <f aca="true" t="shared" si="60" ref="E195:N195">SUM(E192,E189,E186,E183,E180,E177,E174,E171,E168,E165)</f>
        <v>0</v>
      </c>
      <c r="F195" s="10">
        <f>SUM(F192,F189,F186,F183,F180,F177,F174,F171,F168,F165)</f>
        <v>0</v>
      </c>
      <c r="G195" s="10">
        <f t="shared" si="60"/>
        <v>0</v>
      </c>
      <c r="H195" s="10">
        <f t="shared" si="60"/>
        <v>0</v>
      </c>
      <c r="I195" s="10">
        <f t="shared" si="60"/>
        <v>0</v>
      </c>
      <c r="J195" s="10">
        <f t="shared" si="60"/>
        <v>0</v>
      </c>
      <c r="K195" s="10">
        <f t="shared" si="60"/>
        <v>0</v>
      </c>
      <c r="L195" s="10">
        <f t="shared" si="60"/>
        <v>0</v>
      </c>
      <c r="M195" s="10">
        <f t="shared" si="60"/>
        <v>0</v>
      </c>
      <c r="N195" s="10">
        <f t="shared" si="60"/>
        <v>0</v>
      </c>
      <c r="O195" s="9">
        <f t="shared" si="49"/>
        <v>0</v>
      </c>
      <c r="P195" s="339"/>
      <c r="Q195" s="339"/>
      <c r="R195" s="226"/>
      <c r="Z195" s="151"/>
      <c r="AA195" s="151"/>
      <c r="AC195" s="187"/>
      <c r="AD195" s="187"/>
    </row>
    <row r="196" spans="1:30" ht="13.5" customHeight="1">
      <c r="A196" s="447"/>
      <c r="B196" s="479"/>
      <c r="C196" s="39" t="s">
        <v>32</v>
      </c>
      <c r="D196" s="11">
        <f>SUM(D193,D190,D187,D184,D181,D178,D175,D172,D169,D166)</f>
        <v>0</v>
      </c>
      <c r="E196" s="11">
        <f aca="true" t="shared" si="61" ref="E196:N196">SUM(E193,E190,E187,E184,E181,E178,E175,E172,E169,E166)</f>
        <v>0</v>
      </c>
      <c r="F196" s="11">
        <f>SUM(F193,F190,F187,F184,F181,F178,F175,F172,F169,F166)</f>
        <v>0</v>
      </c>
      <c r="G196" s="11">
        <f t="shared" si="61"/>
        <v>0</v>
      </c>
      <c r="H196" s="11">
        <f t="shared" si="61"/>
        <v>0</v>
      </c>
      <c r="I196" s="11">
        <f t="shared" si="61"/>
        <v>0</v>
      </c>
      <c r="J196" s="11">
        <f t="shared" si="61"/>
        <v>0</v>
      </c>
      <c r="K196" s="11">
        <f t="shared" si="61"/>
        <v>0</v>
      </c>
      <c r="L196" s="11">
        <f t="shared" si="61"/>
        <v>0</v>
      </c>
      <c r="M196" s="11">
        <f t="shared" si="61"/>
        <v>0</v>
      </c>
      <c r="N196" s="11">
        <f t="shared" si="61"/>
        <v>0</v>
      </c>
      <c r="O196" s="12">
        <f t="shared" si="49"/>
        <v>0</v>
      </c>
      <c r="P196" s="339"/>
      <c r="Q196" s="339"/>
      <c r="R196" s="226"/>
      <c r="Z196" s="151"/>
      <c r="AA196" s="151"/>
      <c r="AC196" s="187"/>
      <c r="AD196" s="187"/>
    </row>
    <row r="197" spans="1:30" ht="13.5" customHeight="1" thickBot="1">
      <c r="A197" s="440"/>
      <c r="B197" s="441"/>
      <c r="C197" s="311" t="s">
        <v>276</v>
      </c>
      <c r="D197" s="311">
        <f aca="true" t="shared" si="62" ref="D197:N197">SUM(D195:D196)</f>
        <v>0</v>
      </c>
      <c r="E197" s="311">
        <f t="shared" si="62"/>
        <v>0</v>
      </c>
      <c r="F197" s="311">
        <f t="shared" si="62"/>
        <v>0</v>
      </c>
      <c r="G197" s="311">
        <f t="shared" si="62"/>
        <v>0</v>
      </c>
      <c r="H197" s="311">
        <f t="shared" si="62"/>
        <v>0</v>
      </c>
      <c r="I197" s="312">
        <f t="shared" si="62"/>
        <v>0</v>
      </c>
      <c r="J197" s="311">
        <f t="shared" si="62"/>
        <v>0</v>
      </c>
      <c r="K197" s="311">
        <f t="shared" si="62"/>
        <v>0</v>
      </c>
      <c r="L197" s="311">
        <f t="shared" si="62"/>
        <v>0</v>
      </c>
      <c r="M197" s="311">
        <f t="shared" si="62"/>
        <v>0</v>
      </c>
      <c r="N197" s="311">
        <f t="shared" si="62"/>
        <v>0</v>
      </c>
      <c r="O197" s="316">
        <f t="shared" si="49"/>
        <v>0</v>
      </c>
      <c r="P197" s="339"/>
      <c r="Q197" s="230"/>
      <c r="R197" s="226"/>
      <c r="Z197" s="151"/>
      <c r="AA197" s="151"/>
      <c r="AC197" s="187"/>
      <c r="AD197" s="187"/>
    </row>
    <row r="198" spans="4:30" ht="13.5" customHeight="1">
      <c r="D198" s="227" t="str">
        <f>IF(D195&lt;&gt;D3,"ERROH",IF(D196&lt;&gt;D4,"ERROM","OK"))</f>
        <v>OK</v>
      </c>
      <c r="E198" s="227" t="str">
        <f>IF(E195&lt;&gt;E3,"ERROH",IF(E196&lt;&gt;E4,"ERROM","OK"))</f>
        <v>OK</v>
      </c>
      <c r="F198" s="227" t="str">
        <f>IF(F195&lt;&gt;F3,"ERROH",IF(F196&lt;&gt;F4,"ERROM","OK"))</f>
        <v>OK</v>
      </c>
      <c r="G198" s="227" t="str">
        <f aca="true" t="shared" si="63" ref="G198:N198">IF(G195&lt;&gt;G3,"ERROH",IF(G196&lt;&gt;G4,"ERROM","OK"))</f>
        <v>OK</v>
      </c>
      <c r="H198" s="227" t="str">
        <f t="shared" si="63"/>
        <v>OK</v>
      </c>
      <c r="I198" s="227" t="str">
        <f t="shared" si="63"/>
        <v>OK</v>
      </c>
      <c r="J198" s="227" t="str">
        <f t="shared" si="63"/>
        <v>OK</v>
      </c>
      <c r="K198" s="227" t="str">
        <f t="shared" si="63"/>
        <v>OK</v>
      </c>
      <c r="L198" s="227" t="str">
        <f t="shared" si="63"/>
        <v>OK</v>
      </c>
      <c r="M198" s="227" t="str">
        <f t="shared" si="63"/>
        <v>OK</v>
      </c>
      <c r="N198" s="227" t="str">
        <f t="shared" si="63"/>
        <v>OK</v>
      </c>
      <c r="O198" s="342"/>
      <c r="P198" s="339"/>
      <c r="Q198" s="339"/>
      <c r="R198" s="226"/>
      <c r="Z198" s="151"/>
      <c r="AA198" s="151"/>
      <c r="AC198" s="187"/>
      <c r="AD198" s="187"/>
    </row>
    <row r="199" spans="1:29" ht="13.5" customHeight="1">
      <c r="A199" s="58" t="s">
        <v>375</v>
      </c>
      <c r="N199" s="184"/>
      <c r="P199" s="339"/>
      <c r="Q199" s="226"/>
      <c r="R199" s="226"/>
      <c r="Z199" s="151"/>
      <c r="AC199" s="187"/>
    </row>
    <row r="200" spans="1:18" ht="13.5" customHeight="1">
      <c r="A200" s="721" t="s">
        <v>597</v>
      </c>
      <c r="B200" s="722"/>
      <c r="C200" s="722"/>
      <c r="D200" s="722"/>
      <c r="E200" s="722"/>
      <c r="F200" s="722"/>
      <c r="G200" s="722"/>
      <c r="H200" s="722"/>
      <c r="I200" s="722"/>
      <c r="J200" s="722"/>
      <c r="K200" s="722"/>
      <c r="L200" s="722"/>
      <c r="M200" s="722"/>
      <c r="P200" s="226"/>
      <c r="Q200" s="226"/>
      <c r="R200" s="226"/>
    </row>
    <row r="201" spans="16:18" ht="13.5" customHeight="1">
      <c r="P201" s="226"/>
      <c r="Q201" s="226"/>
      <c r="R201" s="226"/>
    </row>
    <row r="202" spans="16:18" ht="13.5" customHeight="1">
      <c r="P202" s="226"/>
      <c r="Q202" s="226"/>
      <c r="R202" s="226"/>
    </row>
    <row r="203" spans="16:18" ht="13.5" customHeight="1" thickBot="1">
      <c r="P203" s="226"/>
      <c r="Q203" s="226"/>
      <c r="R203" s="226"/>
    </row>
    <row r="204" spans="1:30" s="196" customFormat="1" ht="60.75">
      <c r="A204" s="32" t="s">
        <v>60</v>
      </c>
      <c r="B204" s="439" t="s">
        <v>460</v>
      </c>
      <c r="C204" s="434"/>
      <c r="D204" s="33" t="s">
        <v>606</v>
      </c>
      <c r="E204" s="33" t="s">
        <v>279</v>
      </c>
      <c r="F204" s="33" t="s">
        <v>610</v>
      </c>
      <c r="G204" s="33" t="s">
        <v>277</v>
      </c>
      <c r="H204" s="33" t="s">
        <v>278</v>
      </c>
      <c r="I204" s="33" t="s">
        <v>280</v>
      </c>
      <c r="J204" s="33" t="s">
        <v>281</v>
      </c>
      <c r="K204" s="33" t="s">
        <v>283</v>
      </c>
      <c r="L204" s="33" t="s">
        <v>545</v>
      </c>
      <c r="M204" s="33" t="s">
        <v>282</v>
      </c>
      <c r="N204" s="33" t="s">
        <v>608</v>
      </c>
      <c r="O204" s="365" t="s">
        <v>71</v>
      </c>
      <c r="P204" s="230"/>
      <c r="Q204" s="230"/>
      <c r="R204" s="394"/>
      <c r="S204" s="194"/>
      <c r="T204" s="194"/>
      <c r="U204" s="194"/>
      <c r="V204" s="194"/>
      <c r="W204" s="194"/>
      <c r="X204" s="194"/>
      <c r="Y204" s="194"/>
      <c r="Z204" s="194"/>
      <c r="AA204" s="194"/>
      <c r="AB204" s="195"/>
      <c r="AC204" s="195"/>
      <c r="AD204" s="195"/>
    </row>
    <row r="205" spans="1:30" s="196" customFormat="1" ht="13.5" customHeight="1">
      <c r="A205" s="446" t="s">
        <v>267</v>
      </c>
      <c r="B205" s="723" t="s">
        <v>429</v>
      </c>
      <c r="C205" s="10" t="s">
        <v>31</v>
      </c>
      <c r="D205" s="10">
        <f aca="true" t="shared" si="64" ref="D205:J205">D208+D211+D214+D217+D220+D223+D226+D229</f>
        <v>0</v>
      </c>
      <c r="E205" s="10">
        <f t="shared" si="64"/>
        <v>0</v>
      </c>
      <c r="F205" s="10">
        <f>F208+F211+F214+F217+F220+F223+F226+F229</f>
        <v>0</v>
      </c>
      <c r="G205" s="10">
        <f t="shared" si="64"/>
        <v>0</v>
      </c>
      <c r="H205" s="10">
        <f t="shared" si="64"/>
        <v>0</v>
      </c>
      <c r="I205" s="10">
        <f t="shared" si="64"/>
        <v>0</v>
      </c>
      <c r="J205" s="10">
        <f t="shared" si="64"/>
        <v>0</v>
      </c>
      <c r="K205" s="10">
        <f aca="true" t="shared" si="65" ref="K205:N206">K208+K211+K214+K217+K220+K223+K226+K229</f>
        <v>0</v>
      </c>
      <c r="L205" s="10">
        <f>L208+L211+L214+L217+L220+L223+L226+L229</f>
        <v>0</v>
      </c>
      <c r="M205" s="10">
        <f t="shared" si="65"/>
        <v>0</v>
      </c>
      <c r="N205" s="10">
        <f t="shared" si="65"/>
        <v>0</v>
      </c>
      <c r="O205" s="9">
        <f aca="true" t="shared" si="66" ref="O205:O231">SUM(D205:N205)</f>
        <v>0</v>
      </c>
      <c r="P205" s="230"/>
      <c r="Q205" s="230"/>
      <c r="R205" s="394"/>
      <c r="S205" s="194"/>
      <c r="T205" s="194"/>
      <c r="U205" s="194"/>
      <c r="V205" s="194"/>
      <c r="W205" s="194"/>
      <c r="X205" s="194"/>
      <c r="Y205" s="194"/>
      <c r="Z205" s="194"/>
      <c r="AA205" s="194"/>
      <c r="AB205" s="195"/>
      <c r="AC205" s="195"/>
      <c r="AD205" s="195"/>
    </row>
    <row r="206" spans="1:30" s="196" customFormat="1" ht="13.5" customHeight="1">
      <c r="A206" s="447"/>
      <c r="B206" s="724"/>
      <c r="C206" s="11" t="s">
        <v>32</v>
      </c>
      <c r="D206" s="11">
        <f aca="true" t="shared" si="67" ref="D206:J206">D209+D212+D215+D218+D221+D224+D227+D230</f>
        <v>0</v>
      </c>
      <c r="E206" s="11">
        <f t="shared" si="67"/>
        <v>0</v>
      </c>
      <c r="F206" s="11">
        <f>F209+F212+F215+F218+F221+F224+F227+F230</f>
        <v>0</v>
      </c>
      <c r="G206" s="11">
        <f t="shared" si="67"/>
        <v>0</v>
      </c>
      <c r="H206" s="11">
        <f t="shared" si="67"/>
        <v>0</v>
      </c>
      <c r="I206" s="11">
        <f t="shared" si="67"/>
        <v>0</v>
      </c>
      <c r="J206" s="11">
        <f t="shared" si="67"/>
        <v>0</v>
      </c>
      <c r="K206" s="11">
        <f t="shared" si="65"/>
        <v>0</v>
      </c>
      <c r="L206" s="11">
        <f>L209+L212+L215+L218+L221+L224+L227+L230</f>
        <v>0</v>
      </c>
      <c r="M206" s="11">
        <f t="shared" si="65"/>
        <v>0</v>
      </c>
      <c r="N206" s="11">
        <f t="shared" si="65"/>
        <v>0</v>
      </c>
      <c r="O206" s="12">
        <f t="shared" si="66"/>
        <v>0</v>
      </c>
      <c r="P206" s="230"/>
      <c r="Q206" s="230"/>
      <c r="R206" s="394"/>
      <c r="S206" s="194"/>
      <c r="T206" s="194"/>
      <c r="U206" s="194"/>
      <c r="V206" s="194"/>
      <c r="W206" s="194"/>
      <c r="X206" s="194"/>
      <c r="Y206" s="194"/>
      <c r="Z206" s="194"/>
      <c r="AA206" s="194"/>
      <c r="AB206" s="195"/>
      <c r="AC206" s="195"/>
      <c r="AD206" s="195"/>
    </row>
    <row r="207" spans="1:30" s="196" customFormat="1" ht="13.5" customHeight="1">
      <c r="A207" s="444"/>
      <c r="B207" s="725"/>
      <c r="C207" s="357" t="s">
        <v>276</v>
      </c>
      <c r="D207" s="357">
        <f aca="true" t="shared" si="68" ref="D207:J207">SUM(D205:D206)</f>
        <v>0</v>
      </c>
      <c r="E207" s="357">
        <f t="shared" si="68"/>
        <v>0</v>
      </c>
      <c r="F207" s="357">
        <f t="shared" si="68"/>
        <v>0</v>
      </c>
      <c r="G207" s="357">
        <f t="shared" si="68"/>
        <v>0</v>
      </c>
      <c r="H207" s="357">
        <f t="shared" si="68"/>
        <v>0</v>
      </c>
      <c r="I207" s="357">
        <f t="shared" si="68"/>
        <v>0</v>
      </c>
      <c r="J207" s="357">
        <f t="shared" si="68"/>
        <v>0</v>
      </c>
      <c r="K207" s="357">
        <f>SUM(K205:K206)</f>
        <v>0</v>
      </c>
      <c r="L207" s="357">
        <f>SUM(L205:L206)</f>
        <v>0</v>
      </c>
      <c r="M207" s="357">
        <f>SUM(M205:M206)</f>
        <v>0</v>
      </c>
      <c r="N207" s="357">
        <f>SUM(N205:N206)</f>
        <v>0</v>
      </c>
      <c r="O207" s="13">
        <f t="shared" si="66"/>
        <v>0</v>
      </c>
      <c r="P207" s="230"/>
      <c r="Q207" s="230"/>
      <c r="R207" s="394"/>
      <c r="S207" s="194"/>
      <c r="T207" s="194"/>
      <c r="U207" s="194"/>
      <c r="V207" s="194"/>
      <c r="W207" s="194"/>
      <c r="X207" s="194"/>
      <c r="Y207" s="194"/>
      <c r="Z207" s="194"/>
      <c r="AA207" s="194"/>
      <c r="AB207" s="195"/>
      <c r="AC207" s="195"/>
      <c r="AD207" s="195"/>
    </row>
    <row r="208" spans="1:30" s="196" customFormat="1" ht="13.5" customHeight="1">
      <c r="A208" s="446" t="s">
        <v>61</v>
      </c>
      <c r="B208" s="645" t="s">
        <v>598</v>
      </c>
      <c r="C208" s="37" t="s">
        <v>31</v>
      </c>
      <c r="D208" s="18"/>
      <c r="E208" s="18"/>
      <c r="F208" s="18"/>
      <c r="G208" s="18"/>
      <c r="H208" s="18"/>
      <c r="I208" s="18"/>
      <c r="J208" s="18"/>
      <c r="K208" s="18"/>
      <c r="L208" s="18"/>
      <c r="M208" s="18"/>
      <c r="N208" s="18"/>
      <c r="O208" s="9">
        <f t="shared" si="66"/>
        <v>0</v>
      </c>
      <c r="P208" s="230">
        <f>IF(OR(D208="",E208="",F208="",G208="",H208="",I208="",J208="",K208="",L208="",M208="",N208="",D209="",E209="",F209="",G209="",H209="",I209="",J209="",K209="",L209="",M209="",N209=""),1,0)</f>
        <v>1</v>
      </c>
      <c r="Q208" s="230">
        <f>P208+P211+P214+P217+P220+P223+P226+P229</f>
        <v>8</v>
      </c>
      <c r="R208" s="394"/>
      <c r="S208" s="194"/>
      <c r="T208" s="194"/>
      <c r="U208" s="194"/>
      <c r="V208" s="194"/>
      <c r="W208" s="194"/>
      <c r="X208" s="194"/>
      <c r="Y208" s="194"/>
      <c r="Z208" s="194"/>
      <c r="AA208" s="194"/>
      <c r="AB208" s="195"/>
      <c r="AC208" s="195"/>
      <c r="AD208" s="195"/>
    </row>
    <row r="209" spans="1:30" s="196" customFormat="1" ht="13.5" customHeight="1">
      <c r="A209" s="447"/>
      <c r="B209" s="646"/>
      <c r="C209" s="39" t="s">
        <v>32</v>
      </c>
      <c r="D209" s="21"/>
      <c r="E209" s="21"/>
      <c r="F209" s="21"/>
      <c r="G209" s="21"/>
      <c r="H209" s="21"/>
      <c r="I209" s="21"/>
      <c r="J209" s="21"/>
      <c r="K209" s="21"/>
      <c r="L209" s="21"/>
      <c r="M209" s="21"/>
      <c r="N209" s="21"/>
      <c r="O209" s="12">
        <f t="shared" si="66"/>
        <v>0</v>
      </c>
      <c r="P209" s="230"/>
      <c r="Q209" s="230"/>
      <c r="R209" s="394"/>
      <c r="S209" s="194"/>
      <c r="T209" s="194"/>
      <c r="U209" s="194"/>
      <c r="V209" s="194"/>
      <c r="W209" s="194"/>
      <c r="X209" s="194"/>
      <c r="Y209" s="194"/>
      <c r="Z209" s="194"/>
      <c r="AA209" s="194"/>
      <c r="AB209" s="195"/>
      <c r="AC209" s="195"/>
      <c r="AD209" s="195"/>
    </row>
    <row r="210" spans="1:30" s="196" customFormat="1" ht="13.5" customHeight="1">
      <c r="A210" s="444"/>
      <c r="B210" s="647"/>
      <c r="C210" s="351" t="s">
        <v>276</v>
      </c>
      <c r="D210" s="357">
        <f aca="true" t="shared" si="69" ref="D210:N210">SUM(D208:D209)</f>
        <v>0</v>
      </c>
      <c r="E210" s="357">
        <f t="shared" si="69"/>
        <v>0</v>
      </c>
      <c r="F210" s="357">
        <f t="shared" si="69"/>
        <v>0</v>
      </c>
      <c r="G210" s="357">
        <f t="shared" si="69"/>
        <v>0</v>
      </c>
      <c r="H210" s="357">
        <f t="shared" si="69"/>
        <v>0</v>
      </c>
      <c r="I210" s="358">
        <f t="shared" si="69"/>
        <v>0</v>
      </c>
      <c r="J210" s="357">
        <f t="shared" si="69"/>
        <v>0</v>
      </c>
      <c r="K210" s="357">
        <f t="shared" si="69"/>
        <v>0</v>
      </c>
      <c r="L210" s="357">
        <f t="shared" si="69"/>
        <v>0</v>
      </c>
      <c r="M210" s="357">
        <f t="shared" si="69"/>
        <v>0</v>
      </c>
      <c r="N210" s="357">
        <f t="shared" si="69"/>
        <v>0</v>
      </c>
      <c r="O210" s="13">
        <f t="shared" si="66"/>
        <v>0</v>
      </c>
      <c r="P210" s="230"/>
      <c r="Q210" s="230"/>
      <c r="R210" s="394"/>
      <c r="S210" s="194"/>
      <c r="T210" s="194"/>
      <c r="U210" s="194"/>
      <c r="V210" s="194"/>
      <c r="W210" s="194"/>
      <c r="X210" s="194"/>
      <c r="Y210" s="194"/>
      <c r="Z210" s="194"/>
      <c r="AA210" s="194"/>
      <c r="AB210" s="195"/>
      <c r="AC210" s="195"/>
      <c r="AD210" s="195"/>
    </row>
    <row r="211" spans="1:30" s="196" customFormat="1" ht="13.5" customHeight="1">
      <c r="A211" s="446" t="s">
        <v>62</v>
      </c>
      <c r="B211" s="424" t="s">
        <v>432</v>
      </c>
      <c r="C211" s="37" t="s">
        <v>31</v>
      </c>
      <c r="D211" s="18"/>
      <c r="E211" s="18"/>
      <c r="F211" s="18"/>
      <c r="G211" s="18"/>
      <c r="H211" s="18"/>
      <c r="I211" s="18"/>
      <c r="J211" s="18"/>
      <c r="K211" s="18"/>
      <c r="L211" s="18"/>
      <c r="M211" s="18"/>
      <c r="N211" s="18"/>
      <c r="O211" s="9">
        <f t="shared" si="66"/>
        <v>0</v>
      </c>
      <c r="P211" s="230">
        <f>IF(OR(D211="",E211="",F211="",G211="",H211="",I211="",J211="",K211="",L211="",M211="",N211="",D212="",E212="",F212="",G212="",H212="",I212="",J212="",K212="",L212="",M212="",N212=""),1,0)</f>
        <v>1</v>
      </c>
      <c r="Q211" s="230"/>
      <c r="R211" s="394"/>
      <c r="S211" s="194"/>
      <c r="T211" s="194"/>
      <c r="U211" s="194"/>
      <c r="V211" s="194"/>
      <c r="W211" s="194"/>
      <c r="X211" s="194"/>
      <c r="Y211" s="194"/>
      <c r="Z211" s="194"/>
      <c r="AA211" s="194"/>
      <c r="AB211" s="195"/>
      <c r="AC211" s="195"/>
      <c r="AD211" s="195"/>
    </row>
    <row r="212" spans="1:30" s="196" customFormat="1" ht="13.5" customHeight="1">
      <c r="A212" s="447"/>
      <c r="B212" s="716"/>
      <c r="C212" s="39" t="s">
        <v>32</v>
      </c>
      <c r="D212" s="21"/>
      <c r="E212" s="21"/>
      <c r="F212" s="21"/>
      <c r="G212" s="21"/>
      <c r="H212" s="21"/>
      <c r="I212" s="21"/>
      <c r="J212" s="21"/>
      <c r="K212" s="21"/>
      <c r="L212" s="21"/>
      <c r="M212" s="21"/>
      <c r="N212" s="21"/>
      <c r="O212" s="12">
        <f t="shared" si="66"/>
        <v>0</v>
      </c>
      <c r="P212" s="230"/>
      <c r="Q212" s="230"/>
      <c r="R212" s="394"/>
      <c r="S212" s="194"/>
      <c r="T212" s="194"/>
      <c r="U212" s="194"/>
      <c r="V212" s="194"/>
      <c r="W212" s="194"/>
      <c r="X212" s="194"/>
      <c r="Y212" s="194"/>
      <c r="Z212" s="194"/>
      <c r="AA212" s="194"/>
      <c r="AB212" s="195"/>
      <c r="AC212" s="195"/>
      <c r="AD212" s="195"/>
    </row>
    <row r="213" spans="1:30" s="196" customFormat="1" ht="13.5" customHeight="1">
      <c r="A213" s="444"/>
      <c r="B213" s="717"/>
      <c r="C213" s="351" t="s">
        <v>276</v>
      </c>
      <c r="D213" s="351">
        <f aca="true" t="shared" si="70" ref="D213:N213">SUM(D211:D212)</f>
        <v>0</v>
      </c>
      <c r="E213" s="351">
        <f t="shared" si="70"/>
        <v>0</v>
      </c>
      <c r="F213" s="351">
        <f t="shared" si="70"/>
        <v>0</v>
      </c>
      <c r="G213" s="351">
        <f t="shared" si="70"/>
        <v>0</v>
      </c>
      <c r="H213" s="351">
        <f t="shared" si="70"/>
        <v>0</v>
      </c>
      <c r="I213" s="359">
        <f t="shared" si="70"/>
        <v>0</v>
      </c>
      <c r="J213" s="351">
        <f t="shared" si="70"/>
        <v>0</v>
      </c>
      <c r="K213" s="351">
        <f t="shared" si="70"/>
        <v>0</v>
      </c>
      <c r="L213" s="357">
        <f t="shared" si="70"/>
        <v>0</v>
      </c>
      <c r="M213" s="351">
        <f t="shared" si="70"/>
        <v>0</v>
      </c>
      <c r="N213" s="351">
        <f t="shared" si="70"/>
        <v>0</v>
      </c>
      <c r="O213" s="13">
        <f t="shared" si="66"/>
        <v>0</v>
      </c>
      <c r="P213" s="230"/>
      <c r="Q213" s="230"/>
      <c r="R213" s="394"/>
      <c r="S213" s="194"/>
      <c r="T213" s="194"/>
      <c r="U213" s="194"/>
      <c r="V213" s="194"/>
      <c r="W213" s="194"/>
      <c r="X213" s="194"/>
      <c r="Y213" s="194"/>
      <c r="Z213" s="194"/>
      <c r="AA213" s="194"/>
      <c r="AB213" s="195"/>
      <c r="AC213" s="195"/>
      <c r="AD213" s="195"/>
    </row>
    <row r="214" spans="1:30" s="196" customFormat="1" ht="13.5" customHeight="1">
      <c r="A214" s="446" t="s">
        <v>63</v>
      </c>
      <c r="B214" s="424" t="s">
        <v>446</v>
      </c>
      <c r="C214" s="41" t="s">
        <v>31</v>
      </c>
      <c r="D214" s="18"/>
      <c r="E214" s="18"/>
      <c r="F214" s="18"/>
      <c r="G214" s="18"/>
      <c r="H214" s="18"/>
      <c r="I214" s="18"/>
      <c r="J214" s="18"/>
      <c r="K214" s="18"/>
      <c r="L214" s="18"/>
      <c r="M214" s="18"/>
      <c r="N214" s="18"/>
      <c r="O214" s="20">
        <f t="shared" si="66"/>
        <v>0</v>
      </c>
      <c r="P214" s="230">
        <f>IF(OR(D214="",E214="",F214="",G214="",H214="",I214="",J214="",K214="",L214="",M214="",N214="",D215="",E215="",F215="",G215="",H215="",I215="",J215="",K215="",L215="",M215="",N215=""),1,0)</f>
        <v>1</v>
      </c>
      <c r="Q214" s="230"/>
      <c r="R214" s="394"/>
      <c r="S214" s="194"/>
      <c r="T214" s="194"/>
      <c r="U214" s="194"/>
      <c r="V214" s="194"/>
      <c r="W214" s="194"/>
      <c r="X214" s="194"/>
      <c r="Y214" s="194"/>
      <c r="Z214" s="194"/>
      <c r="AA214" s="194"/>
      <c r="AB214" s="195"/>
      <c r="AC214" s="195"/>
      <c r="AD214" s="195"/>
    </row>
    <row r="215" spans="1:30" s="196" customFormat="1" ht="13.5" customHeight="1">
      <c r="A215" s="447"/>
      <c r="B215" s="425"/>
      <c r="C215" s="43" t="s">
        <v>32</v>
      </c>
      <c r="D215" s="21"/>
      <c r="E215" s="21"/>
      <c r="F215" s="21"/>
      <c r="G215" s="21"/>
      <c r="H215" s="21"/>
      <c r="I215" s="21"/>
      <c r="J215" s="21"/>
      <c r="K215" s="21"/>
      <c r="L215" s="21"/>
      <c r="M215" s="21"/>
      <c r="N215" s="21"/>
      <c r="O215" s="23">
        <f t="shared" si="66"/>
        <v>0</v>
      </c>
      <c r="P215" s="230"/>
      <c r="Q215" s="230"/>
      <c r="R215" s="394"/>
      <c r="S215" s="194"/>
      <c r="T215" s="194"/>
      <c r="U215" s="194"/>
      <c r="V215" s="194"/>
      <c r="W215" s="194"/>
      <c r="X215" s="194"/>
      <c r="Y215" s="194"/>
      <c r="Z215" s="194"/>
      <c r="AA215" s="194"/>
      <c r="AB215" s="195"/>
      <c r="AC215" s="195"/>
      <c r="AD215" s="195"/>
    </row>
    <row r="216" spans="1:30" s="196" customFormat="1" ht="13.5" customHeight="1">
      <c r="A216" s="444"/>
      <c r="B216" s="426"/>
      <c r="C216" s="351" t="s">
        <v>276</v>
      </c>
      <c r="D216" s="351">
        <f>SUM(D214:D215)</f>
        <v>0</v>
      </c>
      <c r="E216" s="351">
        <f aca="true" t="shared" si="71" ref="E216:N216">SUM(E214:E215)</f>
        <v>0</v>
      </c>
      <c r="F216" s="351">
        <f t="shared" si="71"/>
        <v>0</v>
      </c>
      <c r="G216" s="351">
        <f t="shared" si="71"/>
        <v>0</v>
      </c>
      <c r="H216" s="351">
        <f t="shared" si="71"/>
        <v>0</v>
      </c>
      <c r="I216" s="359">
        <f t="shared" si="71"/>
        <v>0</v>
      </c>
      <c r="J216" s="351">
        <f t="shared" si="71"/>
        <v>0</v>
      </c>
      <c r="K216" s="351">
        <f t="shared" si="71"/>
        <v>0</v>
      </c>
      <c r="L216" s="357">
        <f t="shared" si="71"/>
        <v>0</v>
      </c>
      <c r="M216" s="351">
        <f t="shared" si="71"/>
        <v>0</v>
      </c>
      <c r="N216" s="351">
        <f t="shared" si="71"/>
        <v>0</v>
      </c>
      <c r="O216" s="13">
        <f t="shared" si="66"/>
        <v>0</v>
      </c>
      <c r="P216" s="230"/>
      <c r="Q216" s="230"/>
      <c r="R216" s="394"/>
      <c r="S216" s="194"/>
      <c r="T216" s="194"/>
      <c r="U216" s="194"/>
      <c r="V216" s="194"/>
      <c r="W216" s="194"/>
      <c r="X216" s="194"/>
      <c r="Y216" s="194"/>
      <c r="Z216" s="194"/>
      <c r="AA216" s="194"/>
      <c r="AB216" s="195"/>
      <c r="AC216" s="195"/>
      <c r="AD216" s="195"/>
    </row>
    <row r="217" spans="1:30" s="196" customFormat="1" ht="13.5" customHeight="1">
      <c r="A217" s="446" t="s">
        <v>64</v>
      </c>
      <c r="B217" s="645" t="s">
        <v>447</v>
      </c>
      <c r="C217" s="41" t="s">
        <v>31</v>
      </c>
      <c r="D217" s="18"/>
      <c r="E217" s="18"/>
      <c r="F217" s="18"/>
      <c r="G217" s="18"/>
      <c r="H217" s="18"/>
      <c r="I217" s="18"/>
      <c r="J217" s="18"/>
      <c r="K217" s="18"/>
      <c r="L217" s="18"/>
      <c r="M217" s="18"/>
      <c r="N217" s="18"/>
      <c r="O217" s="20">
        <f t="shared" si="66"/>
        <v>0</v>
      </c>
      <c r="P217" s="230">
        <f>IF(OR(D217="",E217="",F217="",G217="",H217="",I217="",J217="",K217="",L217="",M217="",N217="",D218="",E218="",F218="",G218="",H218="",I218="",J218="",K218="",L218="",M218="",N218=""),1,0)</f>
        <v>1</v>
      </c>
      <c r="Q217" s="230"/>
      <c r="R217" s="394"/>
      <c r="S217" s="194"/>
      <c r="T217" s="194"/>
      <c r="U217" s="194"/>
      <c r="V217" s="194"/>
      <c r="W217" s="194"/>
      <c r="X217" s="194"/>
      <c r="Y217" s="194"/>
      <c r="Z217" s="194"/>
      <c r="AA217" s="194"/>
      <c r="AB217" s="195"/>
      <c r="AC217" s="195"/>
      <c r="AD217" s="195"/>
    </row>
    <row r="218" spans="1:30" s="196" customFormat="1" ht="13.5" customHeight="1">
      <c r="A218" s="447"/>
      <c r="B218" s="646"/>
      <c r="C218" s="43" t="s">
        <v>32</v>
      </c>
      <c r="D218" s="21"/>
      <c r="E218" s="21"/>
      <c r="F218" s="21"/>
      <c r="G218" s="21"/>
      <c r="H218" s="21"/>
      <c r="I218" s="21"/>
      <c r="J218" s="21"/>
      <c r="K218" s="21"/>
      <c r="L218" s="21"/>
      <c r="M218" s="21"/>
      <c r="N218" s="21"/>
      <c r="O218" s="23">
        <f t="shared" si="66"/>
        <v>0</v>
      </c>
      <c r="P218" s="230"/>
      <c r="Q218" s="230"/>
      <c r="R218" s="394"/>
      <c r="S218" s="194"/>
      <c r="T218" s="194"/>
      <c r="U218" s="194"/>
      <c r="V218" s="194"/>
      <c r="W218" s="194"/>
      <c r="X218" s="194"/>
      <c r="Y218" s="194"/>
      <c r="Z218" s="194"/>
      <c r="AA218" s="194"/>
      <c r="AB218" s="195"/>
      <c r="AC218" s="195"/>
      <c r="AD218" s="195"/>
    </row>
    <row r="219" spans="1:30" s="196" customFormat="1" ht="13.5" customHeight="1">
      <c r="A219" s="444"/>
      <c r="B219" s="647"/>
      <c r="C219" s="351" t="s">
        <v>276</v>
      </c>
      <c r="D219" s="351">
        <f>SUM(D217:D218)</f>
        <v>0</v>
      </c>
      <c r="E219" s="351">
        <f>SUM(E217:E218)</f>
        <v>0</v>
      </c>
      <c r="F219" s="351">
        <f>SUM(F217:F218)</f>
        <v>0</v>
      </c>
      <c r="G219" s="351">
        <f>SUM(G217:G218)</f>
        <v>0</v>
      </c>
      <c r="H219" s="351">
        <f aca="true" t="shared" si="72" ref="H219:N219">SUM(H217:H218)</f>
        <v>0</v>
      </c>
      <c r="I219" s="359">
        <f t="shared" si="72"/>
        <v>0</v>
      </c>
      <c r="J219" s="351">
        <f t="shared" si="72"/>
        <v>0</v>
      </c>
      <c r="K219" s="351">
        <f t="shared" si="72"/>
        <v>0</v>
      </c>
      <c r="L219" s="357">
        <f t="shared" si="72"/>
        <v>0</v>
      </c>
      <c r="M219" s="351">
        <f t="shared" si="72"/>
        <v>0</v>
      </c>
      <c r="N219" s="351">
        <f t="shared" si="72"/>
        <v>0</v>
      </c>
      <c r="O219" s="13">
        <f t="shared" si="66"/>
        <v>0</v>
      </c>
      <c r="P219" s="230"/>
      <c r="Q219" s="230"/>
      <c r="R219" s="394"/>
      <c r="S219" s="194"/>
      <c r="T219" s="194"/>
      <c r="U219" s="194"/>
      <c r="V219" s="194"/>
      <c r="W219" s="194"/>
      <c r="X219" s="194"/>
      <c r="Y219" s="194"/>
      <c r="Z219" s="194"/>
      <c r="AA219" s="194"/>
      <c r="AB219" s="195"/>
      <c r="AC219" s="195"/>
      <c r="AD219" s="195"/>
    </row>
    <row r="220" spans="1:30" s="196" customFormat="1" ht="13.5" customHeight="1">
      <c r="A220" s="446" t="s">
        <v>65</v>
      </c>
      <c r="B220" s="478" t="s">
        <v>328</v>
      </c>
      <c r="C220" s="41" t="s">
        <v>31</v>
      </c>
      <c r="D220" s="18"/>
      <c r="E220" s="18"/>
      <c r="F220" s="18"/>
      <c r="G220" s="18"/>
      <c r="H220" s="18"/>
      <c r="I220" s="18"/>
      <c r="J220" s="18"/>
      <c r="K220" s="18"/>
      <c r="L220" s="18"/>
      <c r="M220" s="18"/>
      <c r="N220" s="18"/>
      <c r="O220" s="20">
        <f t="shared" si="66"/>
        <v>0</v>
      </c>
      <c r="P220" s="230">
        <f>IF(OR(D220="",E220="",F220="",G220="",H220="",I220="",J220="",K220="",L220="",M220="",N220="",D221="",E221="",F221="",G221="",H221="",I221="",J221="",K221="",L221="",M221="",N221=""),1,0)</f>
        <v>1</v>
      </c>
      <c r="Q220" s="230"/>
      <c r="R220" s="394"/>
      <c r="S220" s="194"/>
      <c r="T220" s="194"/>
      <c r="U220" s="194"/>
      <c r="V220" s="194"/>
      <c r="W220" s="194"/>
      <c r="X220" s="194"/>
      <c r="Y220" s="194"/>
      <c r="Z220" s="194"/>
      <c r="AA220" s="194"/>
      <c r="AB220" s="195"/>
      <c r="AC220" s="195"/>
      <c r="AD220" s="195"/>
    </row>
    <row r="221" spans="1:30" s="196" customFormat="1" ht="13.5" customHeight="1">
      <c r="A221" s="447"/>
      <c r="B221" s="479"/>
      <c r="C221" s="43" t="s">
        <v>32</v>
      </c>
      <c r="D221" s="21"/>
      <c r="E221" s="21"/>
      <c r="F221" s="21"/>
      <c r="G221" s="21"/>
      <c r="H221" s="21"/>
      <c r="I221" s="21"/>
      <c r="J221" s="21"/>
      <c r="K221" s="21"/>
      <c r="L221" s="21"/>
      <c r="M221" s="21"/>
      <c r="N221" s="21"/>
      <c r="O221" s="23">
        <f t="shared" si="66"/>
        <v>0</v>
      </c>
      <c r="P221" s="230"/>
      <c r="Q221" s="230"/>
      <c r="R221" s="394"/>
      <c r="S221" s="194"/>
      <c r="T221" s="194"/>
      <c r="U221" s="194"/>
      <c r="V221" s="194"/>
      <c r="W221" s="194"/>
      <c r="X221" s="194"/>
      <c r="Y221" s="194"/>
      <c r="Z221" s="194"/>
      <c r="AA221" s="194"/>
      <c r="AB221" s="195"/>
      <c r="AC221" s="195"/>
      <c r="AD221" s="195"/>
    </row>
    <row r="222" spans="1:30" s="196" customFormat="1" ht="13.5" customHeight="1">
      <c r="A222" s="444"/>
      <c r="B222" s="445"/>
      <c r="C222" s="351" t="s">
        <v>276</v>
      </c>
      <c r="D222" s="351">
        <f>SUM(D220:D221)</f>
        <v>0</v>
      </c>
      <c r="E222" s="351">
        <f aca="true" t="shared" si="73" ref="E222:M222">SUM(E220:E221)</f>
        <v>0</v>
      </c>
      <c r="F222" s="351">
        <f t="shared" si="73"/>
        <v>0</v>
      </c>
      <c r="G222" s="351">
        <f t="shared" si="73"/>
        <v>0</v>
      </c>
      <c r="H222" s="351">
        <f t="shared" si="73"/>
        <v>0</v>
      </c>
      <c r="I222" s="351">
        <f t="shared" si="73"/>
        <v>0</v>
      </c>
      <c r="J222" s="351">
        <f>SUM(J220:J221)</f>
        <v>0</v>
      </c>
      <c r="K222" s="351">
        <f t="shared" si="73"/>
        <v>0</v>
      </c>
      <c r="L222" s="357">
        <f>SUM(L220:L221)</f>
        <v>0</v>
      </c>
      <c r="M222" s="351">
        <f t="shared" si="73"/>
        <v>0</v>
      </c>
      <c r="N222" s="351">
        <f>SUM(N220:N221)</f>
        <v>0</v>
      </c>
      <c r="O222" s="13">
        <f t="shared" si="66"/>
        <v>0</v>
      </c>
      <c r="P222" s="230"/>
      <c r="Q222" s="230"/>
      <c r="R222" s="394"/>
      <c r="S222" s="194"/>
      <c r="T222" s="194"/>
      <c r="U222" s="194"/>
      <c r="V222" s="194"/>
      <c r="W222" s="194"/>
      <c r="X222" s="194"/>
      <c r="Y222" s="194"/>
      <c r="Z222" s="194"/>
      <c r="AA222" s="194"/>
      <c r="AB222" s="195"/>
      <c r="AC222" s="195"/>
      <c r="AD222" s="195"/>
    </row>
    <row r="223" spans="1:30" s="196" customFormat="1" ht="13.5" customHeight="1">
      <c r="A223" s="446" t="s">
        <v>66</v>
      </c>
      <c r="B223" s="424" t="s">
        <v>504</v>
      </c>
      <c r="C223" s="37" t="s">
        <v>31</v>
      </c>
      <c r="D223" s="18"/>
      <c r="E223" s="18"/>
      <c r="F223" s="18"/>
      <c r="G223" s="18"/>
      <c r="H223" s="18"/>
      <c r="I223" s="18"/>
      <c r="J223" s="18"/>
      <c r="K223" s="18"/>
      <c r="L223" s="18"/>
      <c r="M223" s="18"/>
      <c r="N223" s="18"/>
      <c r="O223" s="9">
        <f t="shared" si="66"/>
        <v>0</v>
      </c>
      <c r="P223" s="230">
        <f>IF(OR(D223="",E223="",F223="",G223="",H223="",I223="",J223="",K223="",L223="",M223="",N223="",D224="",E224="",F224="",G224="",H224="",I224="",J224="",K224="",L224="",M224="",N224=""),1,0)</f>
        <v>1</v>
      </c>
      <c r="Q223" s="230"/>
      <c r="R223" s="394"/>
      <c r="S223" s="194"/>
      <c r="T223" s="194"/>
      <c r="U223" s="194"/>
      <c r="V223" s="194"/>
      <c r="W223" s="194"/>
      <c r="X223" s="194"/>
      <c r="Y223" s="194"/>
      <c r="Z223" s="194"/>
      <c r="AA223" s="194"/>
      <c r="AB223" s="195"/>
      <c r="AC223" s="195"/>
      <c r="AD223" s="195"/>
    </row>
    <row r="224" spans="1:30" s="196" customFormat="1" ht="13.5" customHeight="1">
      <c r="A224" s="447"/>
      <c r="B224" s="613"/>
      <c r="C224" s="39" t="s">
        <v>32</v>
      </c>
      <c r="D224" s="21"/>
      <c r="E224" s="21"/>
      <c r="F224" s="21"/>
      <c r="G224" s="21"/>
      <c r="H224" s="21"/>
      <c r="I224" s="21"/>
      <c r="J224" s="21"/>
      <c r="K224" s="21"/>
      <c r="L224" s="21"/>
      <c r="M224" s="21"/>
      <c r="N224" s="21"/>
      <c r="O224" s="12">
        <f t="shared" si="66"/>
        <v>0</v>
      </c>
      <c r="P224" s="230"/>
      <c r="Q224" s="230"/>
      <c r="R224" s="394"/>
      <c r="S224" s="194"/>
      <c r="T224" s="194"/>
      <c r="U224" s="194"/>
      <c r="V224" s="194"/>
      <c r="W224" s="194"/>
      <c r="X224" s="194"/>
      <c r="Y224" s="194"/>
      <c r="Z224" s="194"/>
      <c r="AA224" s="194"/>
      <c r="AB224" s="195"/>
      <c r="AC224" s="195"/>
      <c r="AD224" s="195"/>
    </row>
    <row r="225" spans="1:30" s="196" customFormat="1" ht="13.5" customHeight="1">
      <c r="A225" s="444"/>
      <c r="B225" s="614"/>
      <c r="C225" s="351" t="s">
        <v>276</v>
      </c>
      <c r="D225" s="351">
        <f aca="true" t="shared" si="74" ref="D225:N225">SUM(D223:D224)</f>
        <v>0</v>
      </c>
      <c r="E225" s="351">
        <f t="shared" si="74"/>
        <v>0</v>
      </c>
      <c r="F225" s="351">
        <f t="shared" si="74"/>
        <v>0</v>
      </c>
      <c r="G225" s="351">
        <f t="shared" si="74"/>
        <v>0</v>
      </c>
      <c r="H225" s="351">
        <f t="shared" si="74"/>
        <v>0</v>
      </c>
      <c r="I225" s="359">
        <f t="shared" si="74"/>
        <v>0</v>
      </c>
      <c r="J225" s="351">
        <f t="shared" si="74"/>
        <v>0</v>
      </c>
      <c r="K225" s="351">
        <f t="shared" si="74"/>
        <v>0</v>
      </c>
      <c r="L225" s="357">
        <f>SUM(L223:L224)</f>
        <v>0</v>
      </c>
      <c r="M225" s="351">
        <f t="shared" si="74"/>
        <v>0</v>
      </c>
      <c r="N225" s="351">
        <f t="shared" si="74"/>
        <v>0</v>
      </c>
      <c r="O225" s="13">
        <f t="shared" si="66"/>
        <v>0</v>
      </c>
      <c r="P225" s="230"/>
      <c r="Q225" s="230"/>
      <c r="R225" s="394"/>
      <c r="S225" s="194"/>
      <c r="T225" s="194"/>
      <c r="U225" s="194"/>
      <c r="V225" s="194"/>
      <c r="W225" s="194"/>
      <c r="X225" s="194"/>
      <c r="Y225" s="194"/>
      <c r="Z225" s="194"/>
      <c r="AA225" s="194"/>
      <c r="AB225" s="195"/>
      <c r="AC225" s="195"/>
      <c r="AD225" s="195"/>
    </row>
    <row r="226" spans="1:30" s="196" customFormat="1" ht="13.5" customHeight="1">
      <c r="A226" s="446" t="s">
        <v>351</v>
      </c>
      <c r="B226" s="648" t="s">
        <v>599</v>
      </c>
      <c r="C226" s="37" t="s">
        <v>31</v>
      </c>
      <c r="D226" s="18"/>
      <c r="E226" s="18"/>
      <c r="F226" s="18"/>
      <c r="G226" s="18"/>
      <c r="H226" s="18"/>
      <c r="I226" s="18"/>
      <c r="J226" s="18"/>
      <c r="K226" s="18"/>
      <c r="L226" s="18"/>
      <c r="M226" s="18"/>
      <c r="N226" s="18"/>
      <c r="O226" s="9">
        <f t="shared" si="66"/>
        <v>0</v>
      </c>
      <c r="P226" s="230">
        <f>IF(OR(D226="",E226="",F226="",G226="",H226="",I226="",J226="",K226="",L226="",M226="",N226="",D227="",E227="",F227="",G227="",H227="",I227="",J227="",K227="",L227="",M227="",N227=""),1,0)</f>
        <v>1</v>
      </c>
      <c r="Q226" s="230"/>
      <c r="R226" s="394"/>
      <c r="S226" s="194"/>
      <c r="T226" s="194"/>
      <c r="U226" s="194"/>
      <c r="V226" s="194"/>
      <c r="W226" s="194"/>
      <c r="X226" s="194"/>
      <c r="Y226" s="194"/>
      <c r="Z226" s="194"/>
      <c r="AA226" s="194"/>
      <c r="AB226" s="195"/>
      <c r="AC226" s="195"/>
      <c r="AD226" s="195"/>
    </row>
    <row r="227" spans="1:30" s="196" customFormat="1" ht="13.5" customHeight="1">
      <c r="A227" s="447"/>
      <c r="B227" s="649"/>
      <c r="C227" s="39" t="s">
        <v>32</v>
      </c>
      <c r="D227" s="21"/>
      <c r="E227" s="21"/>
      <c r="F227" s="21"/>
      <c r="G227" s="21"/>
      <c r="H227" s="21"/>
      <c r="I227" s="21"/>
      <c r="J227" s="21"/>
      <c r="K227" s="21"/>
      <c r="L227" s="21"/>
      <c r="M227" s="21"/>
      <c r="N227" s="21"/>
      <c r="O227" s="12">
        <f t="shared" si="66"/>
        <v>0</v>
      </c>
      <c r="P227" s="230"/>
      <c r="Q227" s="230"/>
      <c r="R227" s="394"/>
      <c r="S227" s="194"/>
      <c r="T227" s="194"/>
      <c r="U227" s="194"/>
      <c r="V227" s="194"/>
      <c r="W227" s="194"/>
      <c r="X227" s="194"/>
      <c r="Y227" s="194"/>
      <c r="Z227" s="194"/>
      <c r="AA227" s="194"/>
      <c r="AB227" s="195"/>
      <c r="AC227" s="195"/>
      <c r="AD227" s="195"/>
    </row>
    <row r="228" spans="1:30" s="196" customFormat="1" ht="13.5" customHeight="1">
      <c r="A228" s="444"/>
      <c r="B228" s="650"/>
      <c r="C228" s="351" t="s">
        <v>276</v>
      </c>
      <c r="D228" s="351">
        <f aca="true" t="shared" si="75" ref="D228:N228">SUM(D226:D227)</f>
        <v>0</v>
      </c>
      <c r="E228" s="351">
        <f t="shared" si="75"/>
        <v>0</v>
      </c>
      <c r="F228" s="351">
        <f t="shared" si="75"/>
        <v>0</v>
      </c>
      <c r="G228" s="351">
        <f t="shared" si="75"/>
        <v>0</v>
      </c>
      <c r="H228" s="351">
        <f t="shared" si="75"/>
        <v>0</v>
      </c>
      <c r="I228" s="359">
        <f t="shared" si="75"/>
        <v>0</v>
      </c>
      <c r="J228" s="351">
        <f t="shared" si="75"/>
        <v>0</v>
      </c>
      <c r="K228" s="351">
        <f t="shared" si="75"/>
        <v>0</v>
      </c>
      <c r="L228" s="357">
        <f>SUM(L226:L227)</f>
        <v>0</v>
      </c>
      <c r="M228" s="351">
        <f t="shared" si="75"/>
        <v>0</v>
      </c>
      <c r="N228" s="351">
        <f t="shared" si="75"/>
        <v>0</v>
      </c>
      <c r="O228" s="13">
        <f t="shared" si="66"/>
        <v>0</v>
      </c>
      <c r="P228" s="230"/>
      <c r="Q228" s="230"/>
      <c r="R228" s="394"/>
      <c r="S228" s="194"/>
      <c r="T228" s="194"/>
      <c r="U228" s="194"/>
      <c r="V228" s="194"/>
      <c r="W228" s="194"/>
      <c r="X228" s="194"/>
      <c r="Y228" s="194"/>
      <c r="Z228" s="194"/>
      <c r="AA228" s="194"/>
      <c r="AB228" s="195"/>
      <c r="AC228" s="195"/>
      <c r="AD228" s="195"/>
    </row>
    <row r="229" spans="1:30" s="196" customFormat="1" ht="13.5" customHeight="1">
      <c r="A229" s="446" t="s">
        <v>431</v>
      </c>
      <c r="B229" s="645" t="s">
        <v>331</v>
      </c>
      <c r="C229" s="37" t="s">
        <v>31</v>
      </c>
      <c r="D229" s="18"/>
      <c r="E229" s="18"/>
      <c r="F229" s="18"/>
      <c r="G229" s="18"/>
      <c r="H229" s="18"/>
      <c r="I229" s="18"/>
      <c r="J229" s="18"/>
      <c r="K229" s="18"/>
      <c r="L229" s="18"/>
      <c r="M229" s="18"/>
      <c r="N229" s="18"/>
      <c r="O229" s="9">
        <f t="shared" si="66"/>
        <v>0</v>
      </c>
      <c r="P229" s="230">
        <f>IF(OR(D229="",E229="",F229="",G229="",H229="",I229="",J229="",K229="",L229="",M229="",N229="",D230="",E230="",F230="",G230="",H230="",I230="",J230="",K230="",L230="",M230="",N230=""),1,0)</f>
        <v>1</v>
      </c>
      <c r="Q229" s="395" t="str">
        <f>IF(AND(O231&gt;0,OR(A234="",A234=0)),"ERRO","OK")</f>
        <v>OK</v>
      </c>
      <c r="R229" s="394"/>
      <c r="S229" s="194"/>
      <c r="T229" s="194"/>
      <c r="U229" s="194"/>
      <c r="V229" s="194"/>
      <c r="W229" s="194"/>
      <c r="X229" s="194"/>
      <c r="Y229" s="194"/>
      <c r="Z229" s="194"/>
      <c r="AA229" s="194"/>
      <c r="AB229" s="195"/>
      <c r="AC229" s="195"/>
      <c r="AD229" s="195"/>
    </row>
    <row r="230" spans="1:30" s="196" customFormat="1" ht="13.5" customHeight="1">
      <c r="A230" s="447"/>
      <c r="B230" s="646"/>
      <c r="C230" s="39" t="s">
        <v>32</v>
      </c>
      <c r="D230" s="21"/>
      <c r="E230" s="21"/>
      <c r="F230" s="21"/>
      <c r="G230" s="21"/>
      <c r="H230" s="21"/>
      <c r="I230" s="21"/>
      <c r="J230" s="21"/>
      <c r="K230" s="21"/>
      <c r="L230" s="21"/>
      <c r="M230" s="21"/>
      <c r="N230" s="21"/>
      <c r="O230" s="12">
        <f t="shared" si="66"/>
        <v>0</v>
      </c>
      <c r="P230" s="230"/>
      <c r="Q230" s="230"/>
      <c r="R230" s="394"/>
      <c r="S230" s="194"/>
      <c r="T230" s="194"/>
      <c r="U230" s="194"/>
      <c r="V230" s="194"/>
      <c r="W230" s="194"/>
      <c r="X230" s="194"/>
      <c r="Y230" s="194"/>
      <c r="Z230" s="194"/>
      <c r="AA230" s="194"/>
      <c r="AB230" s="195"/>
      <c r="AC230" s="195"/>
      <c r="AD230" s="195"/>
    </row>
    <row r="231" spans="1:30" s="196" customFormat="1" ht="13.5" customHeight="1" thickBot="1">
      <c r="A231" s="440"/>
      <c r="B231" s="651"/>
      <c r="C231" s="352" t="s">
        <v>276</v>
      </c>
      <c r="D231" s="352">
        <f>SUM(D229:D230)</f>
        <v>0</v>
      </c>
      <c r="E231" s="352">
        <f>SUM(E229:E230)</f>
        <v>0</v>
      </c>
      <c r="F231" s="352">
        <f>SUM(F229:F230)</f>
        <v>0</v>
      </c>
      <c r="G231" s="352">
        <f aca="true" t="shared" si="76" ref="G231:N231">SUM(G229:G230)</f>
        <v>0</v>
      </c>
      <c r="H231" s="352">
        <f t="shared" si="76"/>
        <v>0</v>
      </c>
      <c r="I231" s="360">
        <f t="shared" si="76"/>
        <v>0</v>
      </c>
      <c r="J231" s="352">
        <f t="shared" si="76"/>
        <v>0</v>
      </c>
      <c r="K231" s="352">
        <f t="shared" si="76"/>
        <v>0</v>
      </c>
      <c r="L231" s="352">
        <f t="shared" si="76"/>
        <v>0</v>
      </c>
      <c r="M231" s="352">
        <f t="shared" si="76"/>
        <v>0</v>
      </c>
      <c r="N231" s="352">
        <f t="shared" si="76"/>
        <v>0</v>
      </c>
      <c r="O231" s="24">
        <f t="shared" si="66"/>
        <v>0</v>
      </c>
      <c r="P231" s="230"/>
      <c r="Q231" s="230"/>
      <c r="R231" s="394"/>
      <c r="S231" s="194"/>
      <c r="T231" s="194"/>
      <c r="U231" s="194"/>
      <c r="V231" s="194"/>
      <c r="W231" s="194"/>
      <c r="X231" s="194"/>
      <c r="Y231" s="194"/>
      <c r="Z231" s="194"/>
      <c r="AA231" s="194"/>
      <c r="AB231" s="195"/>
      <c r="AC231" s="195"/>
      <c r="AD231" s="195"/>
    </row>
    <row r="232" spans="1:254" s="196" customFormat="1" ht="13.5" customHeight="1">
      <c r="A232" s="76"/>
      <c r="B232" s="77"/>
      <c r="C232" s="78"/>
      <c r="D232" s="77"/>
      <c r="E232" s="77"/>
      <c r="F232" s="77"/>
      <c r="G232" s="77"/>
      <c r="H232" s="77"/>
      <c r="I232" s="77"/>
      <c r="J232" s="77"/>
      <c r="K232" s="77"/>
      <c r="L232" s="77"/>
      <c r="M232" s="77"/>
      <c r="N232" s="193"/>
      <c r="O232" s="230"/>
      <c r="P232" s="394"/>
      <c r="Q232" s="394"/>
      <c r="R232" s="394"/>
      <c r="S232" s="194"/>
      <c r="T232" s="194"/>
      <c r="U232" s="194"/>
      <c r="V232" s="194"/>
      <c r="W232" s="194"/>
      <c r="X232" s="194"/>
      <c r="Y232" s="194"/>
      <c r="Z232" s="361"/>
      <c r="AA232" s="195"/>
      <c r="AB232" s="361"/>
      <c r="AD232" s="362"/>
      <c r="AF232" s="362"/>
      <c r="AH232" s="362"/>
      <c r="AJ232" s="362"/>
      <c r="AL232" s="362"/>
      <c r="AN232" s="362"/>
      <c r="AP232" s="362"/>
      <c r="AR232" s="362"/>
      <c r="AT232" s="362"/>
      <c r="AV232" s="362"/>
      <c r="AX232" s="362"/>
      <c r="AZ232" s="362"/>
      <c r="BB232" s="362"/>
      <c r="BD232" s="362"/>
      <c r="BF232" s="362"/>
      <c r="BH232" s="362"/>
      <c r="BJ232" s="362"/>
      <c r="BL232" s="362"/>
      <c r="BN232" s="362"/>
      <c r="BP232" s="362"/>
      <c r="BR232" s="362"/>
      <c r="BT232" s="362"/>
      <c r="BV232" s="362"/>
      <c r="BX232" s="362"/>
      <c r="BZ232" s="362"/>
      <c r="CB232" s="362"/>
      <c r="CD232" s="362"/>
      <c r="CF232" s="362"/>
      <c r="CH232" s="362"/>
      <c r="CJ232" s="362"/>
      <c r="CL232" s="362"/>
      <c r="CN232" s="362"/>
      <c r="CP232" s="362"/>
      <c r="CR232" s="362"/>
      <c r="CT232" s="362"/>
      <c r="CV232" s="362"/>
      <c r="CX232" s="362"/>
      <c r="CZ232" s="362"/>
      <c r="DB232" s="362"/>
      <c r="DD232" s="362"/>
      <c r="DF232" s="362"/>
      <c r="DH232" s="362"/>
      <c r="DJ232" s="362"/>
      <c r="DL232" s="362"/>
      <c r="DN232" s="362"/>
      <c r="DP232" s="362"/>
      <c r="DR232" s="362"/>
      <c r="DT232" s="362"/>
      <c r="DV232" s="362"/>
      <c r="DX232" s="362"/>
      <c r="DZ232" s="362"/>
      <c r="EB232" s="362"/>
      <c r="ED232" s="362"/>
      <c r="EF232" s="362"/>
      <c r="EH232" s="362"/>
      <c r="EJ232" s="362"/>
      <c r="EL232" s="362"/>
      <c r="EN232" s="362"/>
      <c r="EP232" s="362"/>
      <c r="ER232" s="362"/>
      <c r="ET232" s="362"/>
      <c r="EV232" s="362"/>
      <c r="EX232" s="362"/>
      <c r="EZ232" s="362"/>
      <c r="FB232" s="362"/>
      <c r="FD232" s="362"/>
      <c r="FF232" s="362"/>
      <c r="FH232" s="362"/>
      <c r="FJ232" s="362"/>
      <c r="FL232" s="362"/>
      <c r="FN232" s="362"/>
      <c r="FP232" s="362"/>
      <c r="FR232" s="362"/>
      <c r="FT232" s="362"/>
      <c r="FV232" s="362"/>
      <c r="FX232" s="362"/>
      <c r="FZ232" s="362"/>
      <c r="GB232" s="362"/>
      <c r="GD232" s="362"/>
      <c r="GF232" s="362"/>
      <c r="GH232" s="362"/>
      <c r="GJ232" s="362"/>
      <c r="GL232" s="362"/>
      <c r="GN232" s="362"/>
      <c r="GP232" s="362"/>
      <c r="GR232" s="362"/>
      <c r="GT232" s="362"/>
      <c r="GV232" s="362"/>
      <c r="GX232" s="362"/>
      <c r="GZ232" s="362"/>
      <c r="HB232" s="362"/>
      <c r="HD232" s="362"/>
      <c r="HF232" s="362"/>
      <c r="HH232" s="362"/>
      <c r="HJ232" s="362"/>
      <c r="HL232" s="362"/>
      <c r="HN232" s="362"/>
      <c r="HP232" s="362"/>
      <c r="HR232" s="362"/>
      <c r="HT232" s="362"/>
      <c r="HV232" s="362"/>
      <c r="HX232" s="362"/>
      <c r="HZ232" s="362"/>
      <c r="IB232" s="362"/>
      <c r="ID232" s="362"/>
      <c r="IF232" s="362"/>
      <c r="IH232" s="362"/>
      <c r="IJ232" s="362"/>
      <c r="IL232" s="362"/>
      <c r="IN232" s="362"/>
      <c r="IP232" s="362"/>
      <c r="IR232" s="362"/>
      <c r="IT232" s="362"/>
    </row>
    <row r="233" spans="1:28" s="196" customFormat="1" ht="13.5" customHeight="1" thickBot="1">
      <c r="A233" s="363" t="s">
        <v>433</v>
      </c>
      <c r="B233" s="363"/>
      <c r="C233" s="78"/>
      <c r="D233" s="78"/>
      <c r="E233" s="78"/>
      <c r="F233" s="78"/>
      <c r="G233" s="78"/>
      <c r="H233" s="78"/>
      <c r="I233" s="78"/>
      <c r="J233" s="78"/>
      <c r="K233" s="78"/>
      <c r="L233" s="78"/>
      <c r="M233" s="77"/>
      <c r="N233" s="193"/>
      <c r="O233" s="230"/>
      <c r="P233" s="394"/>
      <c r="Q233" s="394"/>
      <c r="R233" s="394"/>
      <c r="S233" s="194"/>
      <c r="T233" s="194"/>
      <c r="U233" s="194"/>
      <c r="V233" s="194"/>
      <c r="W233" s="194"/>
      <c r="X233" s="194"/>
      <c r="Y233" s="194"/>
      <c r="Z233" s="195"/>
      <c r="AA233" s="195"/>
      <c r="AB233" s="195"/>
    </row>
    <row r="234" spans="1:28" s="196" customFormat="1" ht="13.5" customHeight="1" thickBot="1">
      <c r="A234" s="427"/>
      <c r="B234" s="428"/>
      <c r="C234" s="428"/>
      <c r="D234" s="428"/>
      <c r="E234" s="428"/>
      <c r="F234" s="428"/>
      <c r="G234" s="428"/>
      <c r="H234" s="428"/>
      <c r="I234" s="428"/>
      <c r="J234" s="428"/>
      <c r="K234" s="428"/>
      <c r="L234" s="428"/>
      <c r="M234" s="428"/>
      <c r="N234" s="428"/>
      <c r="O234" s="429"/>
      <c r="P234" s="394"/>
      <c r="Q234" s="394"/>
      <c r="R234" s="394"/>
      <c r="S234" s="194"/>
      <c r="T234" s="194"/>
      <c r="U234" s="194"/>
      <c r="V234" s="194"/>
      <c r="W234" s="194"/>
      <c r="X234" s="194"/>
      <c r="Y234" s="194"/>
      <c r="Z234" s="195"/>
      <c r="AA234" s="195"/>
      <c r="AB234" s="195"/>
    </row>
    <row r="235" spans="1:28" s="196" customFormat="1" ht="13.5" customHeight="1">
      <c r="A235" s="51"/>
      <c r="B235" s="51"/>
      <c r="C235" s="51"/>
      <c r="D235" s="51"/>
      <c r="E235" s="51"/>
      <c r="F235" s="51"/>
      <c r="G235" s="51"/>
      <c r="H235" s="51"/>
      <c r="I235" s="51"/>
      <c r="J235" s="51"/>
      <c r="K235" s="51"/>
      <c r="L235" s="51"/>
      <c r="M235" s="77"/>
      <c r="N235" s="193"/>
      <c r="O235" s="193"/>
      <c r="P235" s="394"/>
      <c r="Q235" s="394"/>
      <c r="R235" s="394"/>
      <c r="S235" s="194"/>
      <c r="T235" s="194"/>
      <c r="U235" s="194"/>
      <c r="V235" s="194"/>
      <c r="W235" s="194"/>
      <c r="X235" s="194"/>
      <c r="Y235" s="194"/>
      <c r="Z235" s="195"/>
      <c r="AA235" s="195"/>
      <c r="AB235" s="195"/>
    </row>
    <row r="236" spans="1:28" s="196" customFormat="1" ht="13.5" customHeight="1">
      <c r="A236" s="236" t="s">
        <v>375</v>
      </c>
      <c r="B236" s="51"/>
      <c r="C236" s="51"/>
      <c r="D236" s="51"/>
      <c r="E236" s="51"/>
      <c r="F236" s="51"/>
      <c r="G236" s="51"/>
      <c r="H236" s="51"/>
      <c r="I236" s="51"/>
      <c r="J236" s="51"/>
      <c r="K236" s="51"/>
      <c r="L236" s="51"/>
      <c r="M236" s="77"/>
      <c r="N236" s="193"/>
      <c r="O236" s="193"/>
      <c r="P236" s="394"/>
      <c r="Q236" s="394"/>
      <c r="R236" s="394"/>
      <c r="S236" s="194"/>
      <c r="T236" s="194"/>
      <c r="U236" s="194"/>
      <c r="V236" s="194"/>
      <c r="W236" s="194"/>
      <c r="X236" s="194"/>
      <c r="Y236" s="194"/>
      <c r="Z236" s="195"/>
      <c r="AA236" s="195"/>
      <c r="AB236" s="195"/>
    </row>
    <row r="237" spans="1:28" s="196" customFormat="1" ht="13.5" customHeight="1">
      <c r="A237" s="433" t="s">
        <v>609</v>
      </c>
      <c r="B237" s="423"/>
      <c r="C237" s="423"/>
      <c r="D237" s="423"/>
      <c r="E237" s="423"/>
      <c r="F237" s="423"/>
      <c r="G237" s="423"/>
      <c r="H237" s="423"/>
      <c r="I237" s="423"/>
      <c r="J237" s="423"/>
      <c r="K237" s="423"/>
      <c r="L237" s="423"/>
      <c r="M237" s="423"/>
      <c r="N237" s="423"/>
      <c r="O237" s="193"/>
      <c r="P237" s="394"/>
      <c r="Q237" s="394"/>
      <c r="R237" s="394"/>
      <c r="S237" s="194"/>
      <c r="T237" s="194"/>
      <c r="U237" s="194"/>
      <c r="V237" s="194"/>
      <c r="W237" s="194"/>
      <c r="X237" s="194"/>
      <c r="Y237" s="194"/>
      <c r="Z237" s="195"/>
      <c r="AA237" s="195"/>
      <c r="AB237" s="195"/>
    </row>
    <row r="238" spans="1:28" s="196" customFormat="1" ht="13.5" customHeight="1">
      <c r="A238" s="423"/>
      <c r="B238" s="423"/>
      <c r="C238" s="423"/>
      <c r="D238" s="423"/>
      <c r="E238" s="423"/>
      <c r="F238" s="423"/>
      <c r="G238" s="423"/>
      <c r="H238" s="423"/>
      <c r="I238" s="423"/>
      <c r="J238" s="423"/>
      <c r="K238" s="423"/>
      <c r="L238" s="423"/>
      <c r="M238" s="423"/>
      <c r="N238" s="423"/>
      <c r="O238" s="193"/>
      <c r="P238" s="394"/>
      <c r="Q238" s="394"/>
      <c r="R238" s="394"/>
      <c r="S238" s="194"/>
      <c r="T238" s="194"/>
      <c r="U238" s="194"/>
      <c r="V238" s="194"/>
      <c r="W238" s="194"/>
      <c r="X238" s="194"/>
      <c r="Y238" s="194"/>
      <c r="Z238" s="195"/>
      <c r="AA238" s="195"/>
      <c r="AB238" s="195"/>
    </row>
    <row r="239" spans="1:28" s="196" customFormat="1" ht="13.5" customHeight="1">
      <c r="A239" s="423"/>
      <c r="B239" s="423"/>
      <c r="C239" s="423"/>
      <c r="D239" s="423"/>
      <c r="E239" s="423"/>
      <c r="F239" s="423"/>
      <c r="G239" s="423"/>
      <c r="H239" s="423"/>
      <c r="I239" s="423"/>
      <c r="J239" s="423"/>
      <c r="K239" s="423"/>
      <c r="L239" s="423"/>
      <c r="M239" s="423"/>
      <c r="N239" s="423"/>
      <c r="O239" s="193"/>
      <c r="P239" s="394"/>
      <c r="Q239" s="394"/>
      <c r="R239" s="394"/>
      <c r="S239" s="194"/>
      <c r="T239" s="194"/>
      <c r="U239" s="194"/>
      <c r="V239" s="194"/>
      <c r="W239" s="194"/>
      <c r="X239" s="194"/>
      <c r="Y239" s="194"/>
      <c r="Z239" s="195"/>
      <c r="AA239" s="195"/>
      <c r="AB239" s="195"/>
    </row>
    <row r="240" spans="1:28" s="196" customFormat="1" ht="13.5" customHeight="1">
      <c r="A240" s="364"/>
      <c r="B240" s="364"/>
      <c r="C240" s="364"/>
      <c r="D240" s="364"/>
      <c r="E240" s="364"/>
      <c r="F240" s="364"/>
      <c r="G240" s="364"/>
      <c r="H240" s="364"/>
      <c r="I240" s="364"/>
      <c r="J240" s="364"/>
      <c r="K240" s="364"/>
      <c r="L240" s="364"/>
      <c r="M240" s="364"/>
      <c r="N240" s="193"/>
      <c r="O240" s="193"/>
      <c r="P240" s="394"/>
      <c r="Q240" s="394"/>
      <c r="R240" s="394"/>
      <c r="S240" s="194"/>
      <c r="T240" s="194"/>
      <c r="U240" s="194"/>
      <c r="V240" s="194"/>
      <c r="W240" s="194"/>
      <c r="X240" s="194"/>
      <c r="Y240" s="194"/>
      <c r="Z240" s="195"/>
      <c r="AA240" s="195"/>
      <c r="AB240" s="195"/>
    </row>
    <row r="241" spans="1:18" ht="13.5" customHeight="1">
      <c r="A241" s="199"/>
      <c r="B241" s="199"/>
      <c r="C241" s="199"/>
      <c r="D241" s="199"/>
      <c r="E241" s="199"/>
      <c r="F241" s="199"/>
      <c r="G241" s="199"/>
      <c r="H241" s="199"/>
      <c r="I241" s="199"/>
      <c r="J241" s="199"/>
      <c r="K241" s="199"/>
      <c r="L241" s="199"/>
      <c r="M241" s="199"/>
      <c r="P241" s="226"/>
      <c r="Q241" s="226"/>
      <c r="R241" s="226"/>
    </row>
    <row r="242" spans="1:18" ht="13.5" customHeight="1" thickBot="1">
      <c r="A242" s="46"/>
      <c r="B242" s="61"/>
      <c r="C242" s="62"/>
      <c r="D242" s="48"/>
      <c r="E242" s="62"/>
      <c r="F242" s="48"/>
      <c r="G242" s="62"/>
      <c r="H242" s="48"/>
      <c r="I242" s="62"/>
      <c r="J242" s="48"/>
      <c r="K242" s="62"/>
      <c r="L242" s="48"/>
      <c r="M242" s="62"/>
      <c r="P242" s="226"/>
      <c r="Q242" s="226"/>
      <c r="R242" s="226"/>
    </row>
    <row r="243" spans="1:30" ht="60.75">
      <c r="A243" s="32" t="s">
        <v>67</v>
      </c>
      <c r="B243" s="439" t="s">
        <v>461</v>
      </c>
      <c r="C243" s="434"/>
      <c r="D243" s="33" t="s">
        <v>606</v>
      </c>
      <c r="E243" s="33" t="s">
        <v>279</v>
      </c>
      <c r="F243" s="33" t="s">
        <v>610</v>
      </c>
      <c r="G243" s="33" t="s">
        <v>277</v>
      </c>
      <c r="H243" s="33" t="s">
        <v>278</v>
      </c>
      <c r="I243" s="33" t="s">
        <v>280</v>
      </c>
      <c r="J243" s="33" t="s">
        <v>281</v>
      </c>
      <c r="K243" s="33" t="s">
        <v>283</v>
      </c>
      <c r="L243" s="33" t="s">
        <v>545</v>
      </c>
      <c r="M243" s="33" t="s">
        <v>282</v>
      </c>
      <c r="N243" s="33" t="s">
        <v>608</v>
      </c>
      <c r="O243" s="63" t="s">
        <v>71</v>
      </c>
      <c r="P243" s="339"/>
      <c r="Q243" s="339"/>
      <c r="R243" s="226"/>
      <c r="Z243" s="151"/>
      <c r="AA243" s="151"/>
      <c r="AC243" s="187"/>
      <c r="AD243" s="187"/>
    </row>
    <row r="244" spans="1:30" ht="13.5" customHeight="1">
      <c r="A244" s="446" t="s">
        <v>68</v>
      </c>
      <c r="B244" s="482" t="s">
        <v>600</v>
      </c>
      <c r="C244" s="10" t="s">
        <v>31</v>
      </c>
      <c r="D244" s="14"/>
      <c r="E244" s="14"/>
      <c r="F244" s="14"/>
      <c r="G244" s="14"/>
      <c r="H244" s="14"/>
      <c r="I244" s="14"/>
      <c r="J244" s="14"/>
      <c r="K244" s="14"/>
      <c r="L244" s="14"/>
      <c r="M244" s="14"/>
      <c r="N244" s="14"/>
      <c r="O244" s="38">
        <f aca="true" t="shared" si="77" ref="O244:O252">SUM(D244:N244)</f>
        <v>0</v>
      </c>
      <c r="P244" s="339">
        <f>IF(OR(D244="",E244="",F244="",G244="",H244="",I244="",J244="",K244="",L244="",M244="",N244="",D245="",E245="",F245="",G245="",H245="",I245="",J245="",K245="",L245="",M245="",N245=""),1,0)</f>
        <v>1</v>
      </c>
      <c r="Q244" s="339">
        <f>P244+P247</f>
        <v>2</v>
      </c>
      <c r="R244" s="226"/>
      <c r="Z244" s="151"/>
      <c r="AA244" s="151"/>
      <c r="AC244" s="187"/>
      <c r="AD244" s="187"/>
    </row>
    <row r="245" spans="1:30" ht="13.5" customHeight="1">
      <c r="A245" s="447"/>
      <c r="B245" s="483"/>
      <c r="C245" s="11" t="s">
        <v>32</v>
      </c>
      <c r="D245" s="16"/>
      <c r="E245" s="16"/>
      <c r="F245" s="16"/>
      <c r="G245" s="16"/>
      <c r="H245" s="16"/>
      <c r="I245" s="16"/>
      <c r="J245" s="16"/>
      <c r="K245" s="16"/>
      <c r="L245" s="16"/>
      <c r="M245" s="16"/>
      <c r="N245" s="16"/>
      <c r="O245" s="40">
        <f t="shared" si="77"/>
        <v>0</v>
      </c>
      <c r="P245" s="339"/>
      <c r="Q245" s="339"/>
      <c r="R245" s="226"/>
      <c r="Z245" s="151"/>
      <c r="AA245" s="151"/>
      <c r="AC245" s="187"/>
      <c r="AD245" s="187"/>
    </row>
    <row r="246" spans="1:30" ht="13.5" customHeight="1">
      <c r="A246" s="444"/>
      <c r="B246" s="484"/>
      <c r="C246" s="304" t="s">
        <v>276</v>
      </c>
      <c r="D246" s="304">
        <f aca="true" t="shared" si="78" ref="D246:N246">SUM(D244:D245)</f>
        <v>0</v>
      </c>
      <c r="E246" s="304">
        <f t="shared" si="78"/>
        <v>0</v>
      </c>
      <c r="F246" s="304">
        <f t="shared" si="78"/>
        <v>0</v>
      </c>
      <c r="G246" s="304">
        <f t="shared" si="78"/>
        <v>0</v>
      </c>
      <c r="H246" s="304">
        <f t="shared" si="78"/>
        <v>0</v>
      </c>
      <c r="I246" s="305">
        <f t="shared" si="78"/>
        <v>0</v>
      </c>
      <c r="J246" s="304">
        <f t="shared" si="78"/>
        <v>0</v>
      </c>
      <c r="K246" s="304">
        <f t="shared" si="78"/>
        <v>0</v>
      </c>
      <c r="L246" s="304">
        <f t="shared" si="78"/>
        <v>0</v>
      </c>
      <c r="M246" s="304">
        <f t="shared" si="78"/>
        <v>0</v>
      </c>
      <c r="N246" s="304">
        <f t="shared" si="78"/>
        <v>0</v>
      </c>
      <c r="O246" s="306">
        <f t="shared" si="77"/>
        <v>0</v>
      </c>
      <c r="P246" s="339"/>
      <c r="Q246" s="339"/>
      <c r="R246" s="226"/>
      <c r="Z246" s="151"/>
      <c r="AA246" s="151"/>
      <c r="AC246" s="187"/>
      <c r="AD246" s="187"/>
    </row>
    <row r="247" spans="1:30" ht="13.5" customHeight="1">
      <c r="A247" s="638" t="s">
        <v>69</v>
      </c>
      <c r="B247" s="645" t="s">
        <v>601</v>
      </c>
      <c r="C247" s="37" t="s">
        <v>31</v>
      </c>
      <c r="D247" s="14"/>
      <c r="E247" s="14"/>
      <c r="F247" s="14"/>
      <c r="G247" s="14"/>
      <c r="H247" s="14"/>
      <c r="I247" s="14"/>
      <c r="J247" s="14"/>
      <c r="K247" s="14"/>
      <c r="L247" s="14"/>
      <c r="M247" s="14"/>
      <c r="N247" s="14"/>
      <c r="O247" s="38">
        <f t="shared" si="77"/>
        <v>0</v>
      </c>
      <c r="P247" s="339">
        <f>IF(OR(D247="",E247="",F247="",G247="",H247="",I247="",J247="",K247="",L247="",M247="",N247="",D248="",E248="",F248="",G248="",H248="",I248="",J248="",K248="",L248="",M248="",N248=""),1,0)</f>
        <v>1</v>
      </c>
      <c r="Q247" s="339"/>
      <c r="R247" s="226"/>
      <c r="Z247" s="151"/>
      <c r="AA247" s="151"/>
      <c r="AC247" s="187"/>
      <c r="AD247" s="187"/>
    </row>
    <row r="248" spans="1:30" ht="13.5" customHeight="1">
      <c r="A248" s="639"/>
      <c r="B248" s="646"/>
      <c r="C248" s="39" t="s">
        <v>32</v>
      </c>
      <c r="D248" s="16"/>
      <c r="E248" s="16"/>
      <c r="F248" s="16"/>
      <c r="G248" s="16"/>
      <c r="H248" s="16"/>
      <c r="I248" s="16"/>
      <c r="J248" s="16"/>
      <c r="K248" s="16"/>
      <c r="L248" s="16"/>
      <c r="M248" s="16"/>
      <c r="N248" s="16"/>
      <c r="O248" s="40">
        <f t="shared" si="77"/>
        <v>0</v>
      </c>
      <c r="P248" s="339"/>
      <c r="Q248" s="339"/>
      <c r="R248" s="226"/>
      <c r="Z248" s="151"/>
      <c r="AA248" s="151"/>
      <c r="AC248" s="187"/>
      <c r="AD248" s="187"/>
    </row>
    <row r="249" spans="1:30" ht="13.5" customHeight="1">
      <c r="A249" s="640"/>
      <c r="B249" s="647"/>
      <c r="C249" s="307" t="s">
        <v>276</v>
      </c>
      <c r="D249" s="304">
        <f aca="true" t="shared" si="79" ref="D249:N249">SUM(D247:D248)</f>
        <v>0</v>
      </c>
      <c r="E249" s="304">
        <f t="shared" si="79"/>
        <v>0</v>
      </c>
      <c r="F249" s="304">
        <f t="shared" si="79"/>
        <v>0</v>
      </c>
      <c r="G249" s="304">
        <f t="shared" si="79"/>
        <v>0</v>
      </c>
      <c r="H249" s="304">
        <f t="shared" si="79"/>
        <v>0</v>
      </c>
      <c r="I249" s="305">
        <f t="shared" si="79"/>
        <v>0</v>
      </c>
      <c r="J249" s="304">
        <f t="shared" si="79"/>
        <v>0</v>
      </c>
      <c r="K249" s="304">
        <f t="shared" si="79"/>
        <v>0</v>
      </c>
      <c r="L249" s="304">
        <f t="shared" si="79"/>
        <v>0</v>
      </c>
      <c r="M249" s="304">
        <f t="shared" si="79"/>
        <v>0</v>
      </c>
      <c r="N249" s="304">
        <f t="shared" si="79"/>
        <v>0</v>
      </c>
      <c r="O249" s="308">
        <f t="shared" si="77"/>
        <v>0</v>
      </c>
      <c r="P249" s="186"/>
      <c r="Q249" s="186"/>
      <c r="R249" s="226"/>
      <c r="Z249" s="151"/>
      <c r="AA249" s="151"/>
      <c r="AC249" s="187"/>
      <c r="AD249" s="187"/>
    </row>
    <row r="250" spans="1:30" ht="13.5" customHeight="1">
      <c r="A250" s="638" t="s">
        <v>70</v>
      </c>
      <c r="B250" s="642" t="s">
        <v>71</v>
      </c>
      <c r="C250" s="37" t="s">
        <v>31</v>
      </c>
      <c r="D250" s="10">
        <f aca="true" t="shared" si="80" ref="D250:F251">D247+D244</f>
        <v>0</v>
      </c>
      <c r="E250" s="10">
        <f t="shared" si="80"/>
        <v>0</v>
      </c>
      <c r="F250" s="10">
        <f t="shared" si="80"/>
        <v>0</v>
      </c>
      <c r="G250" s="10">
        <f aca="true" t="shared" si="81" ref="G250:N251">G247+G244</f>
        <v>0</v>
      </c>
      <c r="H250" s="10">
        <f t="shared" si="81"/>
        <v>0</v>
      </c>
      <c r="I250" s="10">
        <f t="shared" si="81"/>
        <v>0</v>
      </c>
      <c r="J250" s="10">
        <f t="shared" si="81"/>
        <v>0</v>
      </c>
      <c r="K250" s="10">
        <f t="shared" si="81"/>
        <v>0</v>
      </c>
      <c r="L250" s="10">
        <f>L247+L244</f>
        <v>0</v>
      </c>
      <c r="M250" s="10">
        <f t="shared" si="81"/>
        <v>0</v>
      </c>
      <c r="N250" s="10">
        <f t="shared" si="81"/>
        <v>0</v>
      </c>
      <c r="O250" s="38">
        <f t="shared" si="77"/>
        <v>0</v>
      </c>
      <c r="P250" s="186"/>
      <c r="Q250" s="186"/>
      <c r="R250" s="226"/>
      <c r="Z250" s="151"/>
      <c r="AA250" s="151"/>
      <c r="AC250" s="187"/>
      <c r="AD250" s="187"/>
    </row>
    <row r="251" spans="1:30" ht="13.5" customHeight="1">
      <c r="A251" s="639"/>
      <c r="B251" s="643"/>
      <c r="C251" s="39" t="s">
        <v>32</v>
      </c>
      <c r="D251" s="11">
        <f t="shared" si="80"/>
        <v>0</v>
      </c>
      <c r="E251" s="11">
        <f t="shared" si="80"/>
        <v>0</v>
      </c>
      <c r="F251" s="11">
        <f t="shared" si="80"/>
        <v>0</v>
      </c>
      <c r="G251" s="11">
        <f t="shared" si="81"/>
        <v>0</v>
      </c>
      <c r="H251" s="11">
        <f t="shared" si="81"/>
        <v>0</v>
      </c>
      <c r="I251" s="11">
        <f>I248+I245</f>
        <v>0</v>
      </c>
      <c r="J251" s="11">
        <f t="shared" si="81"/>
        <v>0</v>
      </c>
      <c r="K251" s="11">
        <f t="shared" si="81"/>
        <v>0</v>
      </c>
      <c r="L251" s="11">
        <f>L248+L245</f>
        <v>0</v>
      </c>
      <c r="M251" s="11">
        <f t="shared" si="81"/>
        <v>0</v>
      </c>
      <c r="N251" s="11">
        <f t="shared" si="81"/>
        <v>0</v>
      </c>
      <c r="O251" s="40">
        <f t="shared" si="77"/>
        <v>0</v>
      </c>
      <c r="P251" s="186"/>
      <c r="Q251" s="186"/>
      <c r="R251" s="226"/>
      <c r="Z251" s="151"/>
      <c r="AA251" s="151"/>
      <c r="AC251" s="187"/>
      <c r="AD251" s="187"/>
    </row>
    <row r="252" spans="1:30" ht="13.5" customHeight="1" thickBot="1">
      <c r="A252" s="641"/>
      <c r="B252" s="644"/>
      <c r="C252" s="311" t="s">
        <v>276</v>
      </c>
      <c r="D252" s="311">
        <f aca="true" t="shared" si="82" ref="D252:N252">SUM(D250:D251)</f>
        <v>0</v>
      </c>
      <c r="E252" s="311">
        <f t="shared" si="82"/>
        <v>0</v>
      </c>
      <c r="F252" s="311">
        <f t="shared" si="82"/>
        <v>0</v>
      </c>
      <c r="G252" s="311">
        <f t="shared" si="82"/>
        <v>0</v>
      </c>
      <c r="H252" s="311">
        <f t="shared" si="82"/>
        <v>0</v>
      </c>
      <c r="I252" s="312">
        <f t="shared" si="82"/>
        <v>0</v>
      </c>
      <c r="J252" s="311">
        <f t="shared" si="82"/>
        <v>0</v>
      </c>
      <c r="K252" s="311">
        <f t="shared" si="82"/>
        <v>0</v>
      </c>
      <c r="L252" s="311">
        <f t="shared" si="82"/>
        <v>0</v>
      </c>
      <c r="M252" s="311">
        <f t="shared" si="82"/>
        <v>0</v>
      </c>
      <c r="N252" s="311">
        <f t="shared" si="82"/>
        <v>0</v>
      </c>
      <c r="O252" s="313">
        <f t="shared" si="77"/>
        <v>0</v>
      </c>
      <c r="P252" s="186"/>
      <c r="Q252" s="186"/>
      <c r="R252" s="226"/>
      <c r="Z252" s="151"/>
      <c r="AA252" s="151"/>
      <c r="AC252" s="187"/>
      <c r="AD252" s="187"/>
    </row>
    <row r="253" spans="1:29" ht="13.5" customHeight="1">
      <c r="A253" s="48"/>
      <c r="B253" s="48"/>
      <c r="C253" s="407"/>
      <c r="D253" s="227" t="str">
        <f>IF(SUM(D276)&lt;&gt;D246,"ERRO","OK")</f>
        <v>OK</v>
      </c>
      <c r="E253" s="227" t="str">
        <f aca="true" t="shared" si="83" ref="E253:N253">IF(SUM(E276)&lt;&gt;E246,"ERRO","OK")</f>
        <v>OK</v>
      </c>
      <c r="F253" s="227" t="str">
        <f t="shared" si="83"/>
        <v>OK</v>
      </c>
      <c r="G253" s="227" t="str">
        <f t="shared" si="83"/>
        <v>OK</v>
      </c>
      <c r="H253" s="227" t="str">
        <f t="shared" si="83"/>
        <v>OK</v>
      </c>
      <c r="I253" s="227" t="str">
        <f t="shared" si="83"/>
        <v>OK</v>
      </c>
      <c r="J253" s="227" t="str">
        <f t="shared" si="83"/>
        <v>OK</v>
      </c>
      <c r="K253" s="227" t="str">
        <f t="shared" si="83"/>
        <v>OK</v>
      </c>
      <c r="L253" s="227" t="str">
        <f t="shared" si="83"/>
        <v>OK</v>
      </c>
      <c r="M253" s="227" t="str">
        <f t="shared" si="83"/>
        <v>OK</v>
      </c>
      <c r="N253" s="227" t="str">
        <f t="shared" si="83"/>
        <v>OK</v>
      </c>
      <c r="P253" s="401"/>
      <c r="R253" s="226"/>
      <c r="Z253" s="151"/>
      <c r="AC253" s="187"/>
    </row>
    <row r="254" spans="1:29" ht="13.5" customHeight="1">
      <c r="A254" s="64" t="s">
        <v>375</v>
      </c>
      <c r="B254" s="48"/>
      <c r="C254" s="407"/>
      <c r="D254" s="227" t="str">
        <f>IF(SUM(D290,D312,D328)&lt;&gt;D249,"ERRO","OK")</f>
        <v>OK</v>
      </c>
      <c r="E254" s="227" t="str">
        <f aca="true" t="shared" si="84" ref="E254:N254">IF(SUM(E290,E312,E328)&lt;&gt;E249,"ERRO","OK")</f>
        <v>OK</v>
      </c>
      <c r="F254" s="227" t="str">
        <f t="shared" si="84"/>
        <v>OK</v>
      </c>
      <c r="G254" s="227" t="str">
        <f t="shared" si="84"/>
        <v>OK</v>
      </c>
      <c r="H254" s="227" t="str">
        <f t="shared" si="84"/>
        <v>OK</v>
      </c>
      <c r="I254" s="227" t="str">
        <f t="shared" si="84"/>
        <v>OK</v>
      </c>
      <c r="J254" s="227" t="str">
        <f t="shared" si="84"/>
        <v>OK</v>
      </c>
      <c r="K254" s="227" t="str">
        <f t="shared" si="84"/>
        <v>OK</v>
      </c>
      <c r="L254" s="227" t="str">
        <f t="shared" si="84"/>
        <v>OK</v>
      </c>
      <c r="M254" s="227" t="str">
        <f t="shared" si="84"/>
        <v>OK</v>
      </c>
      <c r="N254" s="227" t="str">
        <f t="shared" si="84"/>
        <v>OK</v>
      </c>
      <c r="P254" s="401"/>
      <c r="R254" s="226"/>
      <c r="Z254" s="151"/>
      <c r="AC254" s="187"/>
    </row>
    <row r="255" spans="1:18" ht="13.5" customHeight="1">
      <c r="A255" s="435" t="s">
        <v>624</v>
      </c>
      <c r="B255" s="436"/>
      <c r="C255" s="436"/>
      <c r="D255" s="436"/>
      <c r="E255" s="436"/>
      <c r="F255" s="436"/>
      <c r="G255" s="436"/>
      <c r="H255" s="436"/>
      <c r="I255" s="436"/>
      <c r="J255" s="436"/>
      <c r="K255" s="436"/>
      <c r="L255" s="436"/>
      <c r="M255" s="436"/>
      <c r="N255" s="436"/>
      <c r="R255" s="226"/>
    </row>
    <row r="256" spans="1:18" ht="13.5" customHeight="1">
      <c r="A256" s="436"/>
      <c r="B256" s="436"/>
      <c r="C256" s="436"/>
      <c r="D256" s="436"/>
      <c r="E256" s="436"/>
      <c r="F256" s="436"/>
      <c r="G256" s="436"/>
      <c r="H256" s="436"/>
      <c r="I256" s="436"/>
      <c r="J256" s="436"/>
      <c r="K256" s="436"/>
      <c r="L256" s="436"/>
      <c r="M256" s="436"/>
      <c r="N256" s="436"/>
      <c r="R256" s="226"/>
    </row>
    <row r="257" spans="1:18" ht="13.5" customHeight="1">
      <c r="A257" s="436"/>
      <c r="B257" s="436"/>
      <c r="C257" s="436"/>
      <c r="D257" s="436"/>
      <c r="E257" s="436"/>
      <c r="F257" s="436"/>
      <c r="G257" s="436"/>
      <c r="H257" s="436"/>
      <c r="I257" s="436"/>
      <c r="J257" s="436"/>
      <c r="K257" s="436"/>
      <c r="L257" s="436"/>
      <c r="M257" s="436"/>
      <c r="N257" s="436"/>
      <c r="R257" s="226"/>
    </row>
    <row r="258" spans="1:18" ht="13.5" customHeight="1">
      <c r="A258" s="436"/>
      <c r="B258" s="436"/>
      <c r="C258" s="436"/>
      <c r="D258" s="436"/>
      <c r="E258" s="436"/>
      <c r="F258" s="436"/>
      <c r="G258" s="436"/>
      <c r="H258" s="436"/>
      <c r="I258" s="436"/>
      <c r="J258" s="436"/>
      <c r="K258" s="436"/>
      <c r="L258" s="436"/>
      <c r="M258" s="436"/>
      <c r="N258" s="436"/>
      <c r="R258" s="226"/>
    </row>
    <row r="259" spans="1:18" ht="13.5" customHeight="1">
      <c r="A259" s="436"/>
      <c r="B259" s="436"/>
      <c r="C259" s="436"/>
      <c r="D259" s="436"/>
      <c r="E259" s="436"/>
      <c r="F259" s="436"/>
      <c r="G259" s="436"/>
      <c r="H259" s="436"/>
      <c r="I259" s="436"/>
      <c r="J259" s="436"/>
      <c r="K259" s="436"/>
      <c r="L259" s="436"/>
      <c r="M259" s="436"/>
      <c r="N259" s="436"/>
      <c r="R259" s="226"/>
    </row>
    <row r="260" spans="1:18" ht="13.5" customHeight="1">
      <c r="A260" s="436"/>
      <c r="B260" s="436"/>
      <c r="C260" s="436"/>
      <c r="D260" s="436"/>
      <c r="E260" s="436"/>
      <c r="F260" s="436"/>
      <c r="G260" s="436"/>
      <c r="H260" s="436"/>
      <c r="I260" s="436"/>
      <c r="J260" s="436"/>
      <c r="K260" s="436"/>
      <c r="L260" s="436"/>
      <c r="M260" s="436"/>
      <c r="N260" s="436"/>
      <c r="R260" s="226"/>
    </row>
    <row r="261" spans="1:18" ht="13.5" customHeight="1">
      <c r="A261" s="436"/>
      <c r="B261" s="436"/>
      <c r="C261" s="436"/>
      <c r="D261" s="436"/>
      <c r="E261" s="436"/>
      <c r="F261" s="436"/>
      <c r="G261" s="436"/>
      <c r="H261" s="436"/>
      <c r="I261" s="436"/>
      <c r="J261" s="436"/>
      <c r="K261" s="436"/>
      <c r="L261" s="436"/>
      <c r="M261" s="436"/>
      <c r="N261" s="436"/>
      <c r="R261" s="226"/>
    </row>
    <row r="262" spans="1:18" ht="13.5" customHeight="1">
      <c r="A262" s="238"/>
      <c r="B262" s="238"/>
      <c r="C262" s="238"/>
      <c r="D262" s="238"/>
      <c r="E262" s="238"/>
      <c r="F262" s="238"/>
      <c r="G262" s="238"/>
      <c r="H262" s="238"/>
      <c r="I262" s="238"/>
      <c r="J262" s="238"/>
      <c r="K262" s="238"/>
      <c r="L262" s="238"/>
      <c r="M262" s="238"/>
      <c r="N262" s="238"/>
      <c r="R262" s="226"/>
    </row>
    <row r="263" ht="13.5" customHeight="1">
      <c r="R263" s="226"/>
    </row>
    <row r="264" ht="13.5" customHeight="1" thickBot="1">
      <c r="R264" s="226"/>
    </row>
    <row r="265" spans="1:30" ht="60.75">
      <c r="A265" s="32" t="s">
        <v>72</v>
      </c>
      <c r="B265" s="439" t="s">
        <v>602</v>
      </c>
      <c r="C265" s="434"/>
      <c r="D265" s="33" t="s">
        <v>606</v>
      </c>
      <c r="E265" s="33" t="s">
        <v>279</v>
      </c>
      <c r="F265" s="33" t="s">
        <v>610</v>
      </c>
      <c r="G265" s="33" t="s">
        <v>277</v>
      </c>
      <c r="H265" s="33" t="s">
        <v>278</v>
      </c>
      <c r="I265" s="33" t="s">
        <v>280</v>
      </c>
      <c r="J265" s="33" t="s">
        <v>281</v>
      </c>
      <c r="K265" s="33" t="s">
        <v>283</v>
      </c>
      <c r="L265" s="33" t="s">
        <v>545</v>
      </c>
      <c r="M265" s="33" t="s">
        <v>282</v>
      </c>
      <c r="N265" s="33" t="s">
        <v>608</v>
      </c>
      <c r="O265" s="34" t="s">
        <v>71</v>
      </c>
      <c r="P265" s="339"/>
      <c r="Q265" s="339"/>
      <c r="R265" s="226"/>
      <c r="Z265" s="151"/>
      <c r="AA265" s="151"/>
      <c r="AC265" s="187"/>
      <c r="AD265" s="187"/>
    </row>
    <row r="266" spans="1:30" ht="19.5" customHeight="1">
      <c r="A266" s="286" t="s">
        <v>73</v>
      </c>
      <c r="B266" s="609" t="s">
        <v>434</v>
      </c>
      <c r="C266" s="610"/>
      <c r="D266" s="28"/>
      <c r="E266" s="28"/>
      <c r="F266" s="28"/>
      <c r="G266" s="28"/>
      <c r="H266" s="28"/>
      <c r="I266" s="28"/>
      <c r="J266" s="28"/>
      <c r="K266" s="28"/>
      <c r="L266" s="28"/>
      <c r="M266" s="28"/>
      <c r="N266" s="28"/>
      <c r="O266" s="13">
        <f aca="true" t="shared" si="85" ref="O266:O275">SUM(D266:N266)</f>
        <v>0</v>
      </c>
      <c r="P266" s="339">
        <f aca="true" t="shared" si="86" ref="P266:P275">IF(OR(D266="",E266="",F266="",G266="",H266="",I266="",J266="",K266="",L266="",M266="",N266=""),1,0)</f>
        <v>1</v>
      </c>
      <c r="Q266" s="339">
        <f>P266+P267+P268+P269+P270+P271+P272+P273+P274+P275</f>
        <v>10</v>
      </c>
      <c r="R266" s="226"/>
      <c r="Z266" s="151"/>
      <c r="AA266" s="151"/>
      <c r="AC266" s="187"/>
      <c r="AD266" s="187"/>
    </row>
    <row r="267" spans="1:30" ht="19.5" customHeight="1">
      <c r="A267" s="286" t="s">
        <v>74</v>
      </c>
      <c r="B267" s="418" t="s">
        <v>435</v>
      </c>
      <c r="C267" s="419"/>
      <c r="D267" s="28"/>
      <c r="E267" s="28"/>
      <c r="F267" s="28"/>
      <c r="G267" s="28"/>
      <c r="H267" s="28"/>
      <c r="I267" s="28"/>
      <c r="J267" s="28"/>
      <c r="K267" s="28"/>
      <c r="L267" s="28"/>
      <c r="M267" s="28"/>
      <c r="N267" s="28"/>
      <c r="O267" s="13">
        <f t="shared" si="85"/>
        <v>0</v>
      </c>
      <c r="P267" s="339">
        <f t="shared" si="86"/>
        <v>1</v>
      </c>
      <c r="Q267" s="339"/>
      <c r="R267" s="226"/>
      <c r="Z267" s="151"/>
      <c r="AA267" s="151"/>
      <c r="AC267" s="187"/>
      <c r="AD267" s="187"/>
    </row>
    <row r="268" spans="1:30" ht="19.5" customHeight="1">
      <c r="A268" s="286" t="s">
        <v>75</v>
      </c>
      <c r="B268" s="652" t="s">
        <v>436</v>
      </c>
      <c r="C268" s="653"/>
      <c r="D268" s="28"/>
      <c r="E268" s="28"/>
      <c r="F268" s="28"/>
      <c r="G268" s="28"/>
      <c r="H268" s="28"/>
      <c r="I268" s="28"/>
      <c r="J268" s="28"/>
      <c r="K268" s="28"/>
      <c r="L268" s="28"/>
      <c r="M268" s="28"/>
      <c r="N268" s="28"/>
      <c r="O268" s="13">
        <f t="shared" si="85"/>
        <v>0</v>
      </c>
      <c r="P268" s="339">
        <f t="shared" si="86"/>
        <v>1</v>
      </c>
      <c r="Q268" s="339"/>
      <c r="R268" s="226"/>
      <c r="Z268" s="151"/>
      <c r="AA268" s="151"/>
      <c r="AC268" s="187"/>
      <c r="AD268" s="187"/>
    </row>
    <row r="269" spans="1:30" ht="19.5" customHeight="1">
      <c r="A269" s="286" t="s">
        <v>76</v>
      </c>
      <c r="B269" s="654" t="s">
        <v>437</v>
      </c>
      <c r="C269" s="655"/>
      <c r="D269" s="28"/>
      <c r="E269" s="28"/>
      <c r="F269" s="28"/>
      <c r="G269" s="28"/>
      <c r="H269" s="28"/>
      <c r="I269" s="28"/>
      <c r="J269" s="28"/>
      <c r="K269" s="28"/>
      <c r="L269" s="28"/>
      <c r="M269" s="28"/>
      <c r="N269" s="28"/>
      <c r="O269" s="13">
        <f t="shared" si="85"/>
        <v>0</v>
      </c>
      <c r="P269" s="339">
        <f t="shared" si="86"/>
        <v>1</v>
      </c>
      <c r="Q269" s="339"/>
      <c r="R269" s="226"/>
      <c r="Z269" s="151"/>
      <c r="AA269" s="151"/>
      <c r="AC269" s="187"/>
      <c r="AD269" s="187"/>
    </row>
    <row r="270" spans="1:30" ht="19.5" customHeight="1">
      <c r="A270" s="286" t="s">
        <v>77</v>
      </c>
      <c r="B270" s="418" t="s">
        <v>438</v>
      </c>
      <c r="C270" s="419"/>
      <c r="D270" s="28"/>
      <c r="E270" s="28"/>
      <c r="F270" s="28"/>
      <c r="G270" s="28"/>
      <c r="H270" s="28"/>
      <c r="I270" s="28"/>
      <c r="J270" s="28"/>
      <c r="K270" s="28"/>
      <c r="L270" s="28"/>
      <c r="M270" s="28"/>
      <c r="N270" s="28"/>
      <c r="O270" s="13">
        <f t="shared" si="85"/>
        <v>0</v>
      </c>
      <c r="P270" s="339">
        <f t="shared" si="86"/>
        <v>1</v>
      </c>
      <c r="Q270" s="339"/>
      <c r="R270" s="226"/>
      <c r="Z270" s="151"/>
      <c r="AA270" s="151"/>
      <c r="AC270" s="187"/>
      <c r="AD270" s="187"/>
    </row>
    <row r="271" spans="1:30" ht="19.5" customHeight="1">
      <c r="A271" s="286" t="s">
        <v>79</v>
      </c>
      <c r="B271" s="418" t="s">
        <v>448</v>
      </c>
      <c r="C271" s="419"/>
      <c r="D271" s="28"/>
      <c r="E271" s="28"/>
      <c r="F271" s="28"/>
      <c r="G271" s="28"/>
      <c r="H271" s="28"/>
      <c r="I271" s="28"/>
      <c r="J271" s="28"/>
      <c r="K271" s="28"/>
      <c r="L271" s="28"/>
      <c r="M271" s="28"/>
      <c r="N271" s="28"/>
      <c r="O271" s="13">
        <f t="shared" si="85"/>
        <v>0</v>
      </c>
      <c r="P271" s="339">
        <f t="shared" si="86"/>
        <v>1</v>
      </c>
      <c r="Q271" s="339"/>
      <c r="R271" s="226"/>
      <c r="Z271" s="151"/>
      <c r="AA271" s="151"/>
      <c r="AC271" s="187"/>
      <c r="AD271" s="187"/>
    </row>
    <row r="272" spans="1:30" ht="19.5" customHeight="1">
      <c r="A272" s="286" t="s">
        <v>81</v>
      </c>
      <c r="B272" s="611" t="s">
        <v>439</v>
      </c>
      <c r="C272" s="612"/>
      <c r="D272" s="28"/>
      <c r="E272" s="28"/>
      <c r="F272" s="28"/>
      <c r="G272" s="28"/>
      <c r="H272" s="28"/>
      <c r="I272" s="28"/>
      <c r="J272" s="28"/>
      <c r="K272" s="28"/>
      <c r="L272" s="28"/>
      <c r="M272" s="28"/>
      <c r="N272" s="28"/>
      <c r="O272" s="13">
        <f t="shared" si="85"/>
        <v>0</v>
      </c>
      <c r="P272" s="339">
        <f t="shared" si="86"/>
        <v>1</v>
      </c>
      <c r="Q272" s="339"/>
      <c r="R272" s="226"/>
      <c r="Z272" s="151"/>
      <c r="AA272" s="151"/>
      <c r="AC272" s="187"/>
      <c r="AD272" s="187"/>
    </row>
    <row r="273" spans="1:30" ht="19.5" customHeight="1">
      <c r="A273" s="286" t="s">
        <v>82</v>
      </c>
      <c r="B273" s="611" t="s">
        <v>440</v>
      </c>
      <c r="C273" s="612"/>
      <c r="D273" s="28"/>
      <c r="E273" s="28"/>
      <c r="F273" s="28"/>
      <c r="G273" s="28"/>
      <c r="H273" s="28"/>
      <c r="I273" s="28"/>
      <c r="J273" s="28"/>
      <c r="K273" s="28"/>
      <c r="L273" s="28"/>
      <c r="M273" s="28"/>
      <c r="N273" s="28"/>
      <c r="O273" s="13">
        <f t="shared" si="85"/>
        <v>0</v>
      </c>
      <c r="P273" s="339">
        <f t="shared" si="86"/>
        <v>1</v>
      </c>
      <c r="Q273" s="339"/>
      <c r="R273" s="226"/>
      <c r="Z273" s="151"/>
      <c r="AA273" s="151"/>
      <c r="AC273" s="187"/>
      <c r="AD273" s="187"/>
    </row>
    <row r="274" spans="1:30" ht="19.5" customHeight="1">
      <c r="A274" s="286" t="s">
        <v>83</v>
      </c>
      <c r="B274" s="26" t="s">
        <v>441</v>
      </c>
      <c r="C274" s="27"/>
      <c r="D274" s="28"/>
      <c r="E274" s="28"/>
      <c r="F274" s="28"/>
      <c r="G274" s="28"/>
      <c r="H274" s="28"/>
      <c r="I274" s="28"/>
      <c r="J274" s="28"/>
      <c r="K274" s="28"/>
      <c r="L274" s="28"/>
      <c r="M274" s="28"/>
      <c r="N274" s="28"/>
      <c r="O274" s="13">
        <f t="shared" si="85"/>
        <v>0</v>
      </c>
      <c r="P274" s="339">
        <f t="shared" si="86"/>
        <v>1</v>
      </c>
      <c r="Q274" s="339"/>
      <c r="R274" s="226"/>
      <c r="Z274" s="151"/>
      <c r="AA274" s="151"/>
      <c r="AC274" s="187"/>
      <c r="AD274" s="187"/>
    </row>
    <row r="275" spans="1:30" ht="19.5" customHeight="1">
      <c r="A275" s="286" t="s">
        <v>327</v>
      </c>
      <c r="B275" s="26" t="s">
        <v>442</v>
      </c>
      <c r="C275" s="27"/>
      <c r="D275" s="28"/>
      <c r="E275" s="28"/>
      <c r="F275" s="28"/>
      <c r="G275" s="28"/>
      <c r="H275" s="28"/>
      <c r="I275" s="28"/>
      <c r="J275" s="28"/>
      <c r="K275" s="28"/>
      <c r="L275" s="28"/>
      <c r="M275" s="28"/>
      <c r="N275" s="28"/>
      <c r="O275" s="13">
        <f t="shared" si="85"/>
        <v>0</v>
      </c>
      <c r="P275" s="339">
        <f t="shared" si="86"/>
        <v>1</v>
      </c>
      <c r="Q275" s="392" t="str">
        <f>IF(AND(O275&gt;0,OR(A279="",A279=0)),"ERRO","OK")</f>
        <v>OK</v>
      </c>
      <c r="R275" s="226"/>
      <c r="Z275" s="151"/>
      <c r="AA275" s="151"/>
      <c r="AC275" s="187"/>
      <c r="AD275" s="187"/>
    </row>
    <row r="276" spans="1:30" ht="19.5" customHeight="1" thickBot="1">
      <c r="A276" s="294" t="s">
        <v>356</v>
      </c>
      <c r="B276" s="504" t="s">
        <v>443</v>
      </c>
      <c r="C276" s="505"/>
      <c r="D276" s="30">
        <f>SUM(D266:D275)</f>
        <v>0</v>
      </c>
      <c r="E276" s="30">
        <f aca="true" t="shared" si="87" ref="E276:N276">SUM(E266:E275)</f>
        <v>0</v>
      </c>
      <c r="F276" s="30">
        <f t="shared" si="87"/>
        <v>0</v>
      </c>
      <c r="G276" s="30">
        <f t="shared" si="87"/>
        <v>0</v>
      </c>
      <c r="H276" s="30">
        <f t="shared" si="87"/>
        <v>0</v>
      </c>
      <c r="I276" s="30">
        <f t="shared" si="87"/>
        <v>0</v>
      </c>
      <c r="J276" s="30">
        <f t="shared" si="87"/>
        <v>0</v>
      </c>
      <c r="K276" s="30">
        <f t="shared" si="87"/>
        <v>0</v>
      </c>
      <c r="L276" s="30">
        <f t="shared" si="87"/>
        <v>0</v>
      </c>
      <c r="M276" s="30">
        <f t="shared" si="87"/>
        <v>0</v>
      </c>
      <c r="N276" s="30">
        <f t="shared" si="87"/>
        <v>0</v>
      </c>
      <c r="O276" s="24">
        <f>SUM(D276:N276)</f>
        <v>0</v>
      </c>
      <c r="P276" s="339"/>
      <c r="Q276" s="339"/>
      <c r="R276" s="226"/>
      <c r="Z276" s="151"/>
      <c r="AA276" s="151"/>
      <c r="AC276" s="187"/>
      <c r="AD276" s="187"/>
    </row>
    <row r="277" spans="1:255" ht="13.5" customHeight="1">
      <c r="A277" s="45"/>
      <c r="B277" s="48"/>
      <c r="C277" s="47"/>
      <c r="D277" s="48"/>
      <c r="E277" s="48"/>
      <c r="F277" s="48"/>
      <c r="G277" s="48"/>
      <c r="H277" s="48"/>
      <c r="I277" s="48"/>
      <c r="J277" s="48"/>
      <c r="K277" s="48"/>
      <c r="L277" s="48"/>
      <c r="M277" s="48"/>
      <c r="N277" s="48"/>
      <c r="P277" s="186"/>
      <c r="R277" s="226"/>
      <c r="Z277" s="151"/>
      <c r="AA277" s="197"/>
      <c r="AC277" s="197"/>
      <c r="AE277" s="198"/>
      <c r="AG277" s="198"/>
      <c r="AI277" s="198"/>
      <c r="AK277" s="198"/>
      <c r="AM277" s="198"/>
      <c r="AO277" s="198"/>
      <c r="AQ277" s="198"/>
      <c r="AS277" s="198"/>
      <c r="AU277" s="198"/>
      <c r="AW277" s="198"/>
      <c r="AY277" s="198"/>
      <c r="BA277" s="198"/>
      <c r="BC277" s="198"/>
      <c r="BE277" s="198"/>
      <c r="BG277" s="198"/>
      <c r="BI277" s="198"/>
      <c r="BK277" s="198"/>
      <c r="BM277" s="198"/>
      <c r="BO277" s="198"/>
      <c r="BQ277" s="198"/>
      <c r="BS277" s="198"/>
      <c r="BU277" s="198"/>
      <c r="BW277" s="198"/>
      <c r="BY277" s="198"/>
      <c r="CA277" s="198"/>
      <c r="CC277" s="198"/>
      <c r="CE277" s="198"/>
      <c r="CG277" s="198"/>
      <c r="CI277" s="198"/>
      <c r="CK277" s="198"/>
      <c r="CM277" s="198"/>
      <c r="CO277" s="198"/>
      <c r="CQ277" s="198"/>
      <c r="CS277" s="198"/>
      <c r="CU277" s="198"/>
      <c r="CW277" s="198"/>
      <c r="CY277" s="198"/>
      <c r="DA277" s="198"/>
      <c r="DC277" s="198"/>
      <c r="DE277" s="198"/>
      <c r="DG277" s="198"/>
      <c r="DI277" s="198"/>
      <c r="DK277" s="198"/>
      <c r="DM277" s="198"/>
      <c r="DO277" s="198"/>
      <c r="DQ277" s="198"/>
      <c r="DS277" s="198"/>
      <c r="DU277" s="198"/>
      <c r="DW277" s="198"/>
      <c r="DY277" s="198"/>
      <c r="EA277" s="198"/>
      <c r="EC277" s="198"/>
      <c r="EE277" s="198"/>
      <c r="EG277" s="198"/>
      <c r="EI277" s="198"/>
      <c r="EK277" s="198"/>
      <c r="EM277" s="198"/>
      <c r="EO277" s="198"/>
      <c r="EQ277" s="198"/>
      <c r="ES277" s="198"/>
      <c r="EU277" s="198"/>
      <c r="EW277" s="198"/>
      <c r="EY277" s="198"/>
      <c r="FA277" s="198"/>
      <c r="FC277" s="198"/>
      <c r="FE277" s="198"/>
      <c r="FG277" s="198"/>
      <c r="FI277" s="198"/>
      <c r="FK277" s="198"/>
      <c r="FM277" s="198"/>
      <c r="FO277" s="198"/>
      <c r="FQ277" s="198"/>
      <c r="FS277" s="198"/>
      <c r="FU277" s="198"/>
      <c r="FW277" s="198"/>
      <c r="FY277" s="198"/>
      <c r="GA277" s="198"/>
      <c r="GC277" s="198"/>
      <c r="GE277" s="198"/>
      <c r="GG277" s="198"/>
      <c r="GI277" s="198"/>
      <c r="GK277" s="198"/>
      <c r="GM277" s="198"/>
      <c r="GO277" s="198"/>
      <c r="GQ277" s="198"/>
      <c r="GS277" s="198"/>
      <c r="GU277" s="198"/>
      <c r="GW277" s="198"/>
      <c r="GY277" s="198"/>
      <c r="HA277" s="198"/>
      <c r="HC277" s="198"/>
      <c r="HE277" s="198"/>
      <c r="HG277" s="198"/>
      <c r="HI277" s="198"/>
      <c r="HK277" s="198"/>
      <c r="HM277" s="198"/>
      <c r="HO277" s="198"/>
      <c r="HQ277" s="198"/>
      <c r="HS277" s="198"/>
      <c r="HU277" s="198"/>
      <c r="HW277" s="198"/>
      <c r="HY277" s="198"/>
      <c r="IA277" s="198"/>
      <c r="IC277" s="198"/>
      <c r="IE277" s="198"/>
      <c r="IG277" s="198"/>
      <c r="II277" s="198"/>
      <c r="IK277" s="198"/>
      <c r="IM277" s="198"/>
      <c r="IO277" s="198"/>
      <c r="IQ277" s="198"/>
      <c r="IS277" s="198"/>
      <c r="IU277" s="198"/>
    </row>
    <row r="278" spans="1:18" ht="13.5" customHeight="1" thickBot="1">
      <c r="A278" s="46" t="s">
        <v>444</v>
      </c>
      <c r="B278" s="46"/>
      <c r="C278" s="47"/>
      <c r="D278" s="47"/>
      <c r="E278" s="47"/>
      <c r="F278" s="47"/>
      <c r="G278" s="47"/>
      <c r="H278" s="47"/>
      <c r="I278" s="47"/>
      <c r="J278" s="47"/>
      <c r="K278" s="47"/>
      <c r="L278" s="47"/>
      <c r="M278" s="48"/>
      <c r="R278" s="226"/>
    </row>
    <row r="279" spans="1:18" ht="13.5" customHeight="1" thickBot="1">
      <c r="A279" s="472"/>
      <c r="B279" s="473"/>
      <c r="C279" s="473"/>
      <c r="D279" s="473"/>
      <c r="E279" s="473"/>
      <c r="F279" s="473"/>
      <c r="G279" s="473"/>
      <c r="H279" s="473"/>
      <c r="I279" s="473"/>
      <c r="J279" s="473"/>
      <c r="K279" s="473"/>
      <c r="L279" s="473"/>
      <c r="M279" s="473"/>
      <c r="N279" s="473"/>
      <c r="O279" s="474"/>
      <c r="R279" s="226"/>
    </row>
    <row r="280" spans="1:18" ht="13.5" customHeight="1">
      <c r="A280" s="59"/>
      <c r="B280" s="59"/>
      <c r="C280" s="59"/>
      <c r="D280" s="59"/>
      <c r="E280" s="59"/>
      <c r="F280" s="59"/>
      <c r="G280" s="59"/>
      <c r="H280" s="59"/>
      <c r="I280" s="59"/>
      <c r="J280" s="59"/>
      <c r="K280" s="59"/>
      <c r="L280" s="59"/>
      <c r="M280" s="48"/>
      <c r="R280" s="226"/>
    </row>
    <row r="281" spans="1:18" ht="13.5" customHeight="1">
      <c r="A281" s="46" t="s">
        <v>375</v>
      </c>
      <c r="B281" s="47"/>
      <c r="C281" s="47"/>
      <c r="D281" s="47"/>
      <c r="E281" s="47"/>
      <c r="F281" s="47"/>
      <c r="G281" s="47"/>
      <c r="H281" s="47"/>
      <c r="I281" s="47"/>
      <c r="J281" s="47"/>
      <c r="K281" s="47"/>
      <c r="L281" s="47"/>
      <c r="M281" s="48"/>
      <c r="R281" s="226"/>
    </row>
    <row r="282" spans="1:18" ht="13.5" customHeight="1">
      <c r="A282" s="727" t="s">
        <v>8</v>
      </c>
      <c r="B282" s="728"/>
      <c r="C282" s="728"/>
      <c r="D282" s="728"/>
      <c r="E282" s="728"/>
      <c r="F282" s="728"/>
      <c r="G282" s="728"/>
      <c r="H282" s="728"/>
      <c r="I282" s="728"/>
      <c r="J282" s="728"/>
      <c r="K282" s="728"/>
      <c r="L282" s="728"/>
      <c r="M282" s="728"/>
      <c r="R282" s="226"/>
    </row>
    <row r="283" spans="1:18" ht="13.5" customHeight="1">
      <c r="A283" s="49"/>
      <c r="B283" s="49"/>
      <c r="C283" s="49"/>
      <c r="D283" s="49"/>
      <c r="E283" s="49"/>
      <c r="F283" s="49"/>
      <c r="G283" s="49"/>
      <c r="H283" s="49"/>
      <c r="I283" s="49"/>
      <c r="J283" s="49"/>
      <c r="K283" s="49"/>
      <c r="L283" s="49"/>
      <c r="M283" s="48"/>
      <c r="R283" s="226"/>
    </row>
    <row r="284" ht="13.5" customHeight="1">
      <c r="R284" s="226"/>
    </row>
    <row r="285" ht="13.5" customHeight="1" thickBot="1">
      <c r="R285" s="226"/>
    </row>
    <row r="286" spans="1:30" s="196" customFormat="1" ht="60.75">
      <c r="A286" s="32" t="s">
        <v>84</v>
      </c>
      <c r="B286" s="439" t="s">
        <v>603</v>
      </c>
      <c r="C286" s="434"/>
      <c r="D286" s="33" t="s">
        <v>606</v>
      </c>
      <c r="E286" s="33" t="s">
        <v>279</v>
      </c>
      <c r="F286" s="33" t="s">
        <v>610</v>
      </c>
      <c r="G286" s="33" t="s">
        <v>277</v>
      </c>
      <c r="H286" s="33" t="s">
        <v>278</v>
      </c>
      <c r="I286" s="33" t="s">
        <v>280</v>
      </c>
      <c r="J286" s="33" t="s">
        <v>281</v>
      </c>
      <c r="K286" s="33" t="s">
        <v>283</v>
      </c>
      <c r="L286" s="33" t="s">
        <v>545</v>
      </c>
      <c r="M286" s="33" t="s">
        <v>282</v>
      </c>
      <c r="N286" s="33" t="s">
        <v>608</v>
      </c>
      <c r="O286" s="34" t="s">
        <v>71</v>
      </c>
      <c r="P286" s="230"/>
      <c r="Q286" s="230"/>
      <c r="R286" s="394"/>
      <c r="S286" s="194"/>
      <c r="T286" s="194"/>
      <c r="U286" s="194"/>
      <c r="V286" s="194"/>
      <c r="W286" s="194"/>
      <c r="X286" s="194"/>
      <c r="Y286" s="194"/>
      <c r="Z286" s="194"/>
      <c r="AA286" s="194"/>
      <c r="AB286" s="195"/>
      <c r="AC286" s="195"/>
      <c r="AD286" s="195"/>
    </row>
    <row r="287" spans="1:30" s="196" customFormat="1" ht="19.5" customHeight="1">
      <c r="A287" s="286" t="s">
        <v>85</v>
      </c>
      <c r="B287" s="609" t="s">
        <v>516</v>
      </c>
      <c r="C287" s="610"/>
      <c r="D287" s="28"/>
      <c r="E287" s="28"/>
      <c r="F287" s="28"/>
      <c r="G287" s="28"/>
      <c r="H287" s="28"/>
      <c r="I287" s="28"/>
      <c r="J287" s="28"/>
      <c r="K287" s="28"/>
      <c r="L287" s="28"/>
      <c r="M287" s="28"/>
      <c r="N287" s="28"/>
      <c r="O287" s="13">
        <f>SUM(D287:N287)</f>
        <v>0</v>
      </c>
      <c r="P287" s="230">
        <f>IF(OR(D287="",E287="",F287="",G287="",H287="",I287="",J287="",K287="",L287="",M287="",N287=""),1,0)</f>
        <v>1</v>
      </c>
      <c r="Q287" s="230">
        <f>P287+P288+P289</f>
        <v>3</v>
      </c>
      <c r="R287" s="394"/>
      <c r="S287" s="194"/>
      <c r="T287" s="194"/>
      <c r="U287" s="194"/>
      <c r="V287" s="194"/>
      <c r="W287" s="194"/>
      <c r="X287" s="194"/>
      <c r="Y287" s="194"/>
      <c r="Z287" s="194"/>
      <c r="AA287" s="194"/>
      <c r="AB287" s="195"/>
      <c r="AC287" s="195"/>
      <c r="AD287" s="195"/>
    </row>
    <row r="288" spans="1:30" s="196" customFormat="1" ht="19.5" customHeight="1">
      <c r="A288" s="286" t="s">
        <v>86</v>
      </c>
      <c r="B288" s="418" t="s">
        <v>515</v>
      </c>
      <c r="C288" s="419"/>
      <c r="D288" s="28"/>
      <c r="E288" s="28"/>
      <c r="F288" s="28"/>
      <c r="G288" s="28"/>
      <c r="H288" s="28"/>
      <c r="I288" s="28"/>
      <c r="J288" s="28"/>
      <c r="K288" s="28"/>
      <c r="L288" s="28"/>
      <c r="M288" s="28"/>
      <c r="N288" s="28"/>
      <c r="O288" s="13">
        <f>SUM(D288:N288)</f>
        <v>0</v>
      </c>
      <c r="P288" s="230">
        <f>IF(OR(D288="",E288="",F288="",G288="",H288="",I288="",J288="",K288="",L288="",M288="",N288=""),1,0)</f>
        <v>1</v>
      </c>
      <c r="Q288" s="230"/>
      <c r="R288" s="394"/>
      <c r="S288" s="194"/>
      <c r="T288" s="194"/>
      <c r="U288" s="194"/>
      <c r="V288" s="194"/>
      <c r="W288" s="194"/>
      <c r="X288" s="194"/>
      <c r="Y288" s="194"/>
      <c r="Z288" s="194"/>
      <c r="AA288" s="194"/>
      <c r="AB288" s="195"/>
      <c r="AC288" s="195"/>
      <c r="AD288" s="195"/>
    </row>
    <row r="289" spans="1:30" s="196" customFormat="1" ht="19.5" customHeight="1">
      <c r="A289" s="286" t="s">
        <v>445</v>
      </c>
      <c r="B289" s="367" t="s">
        <v>442</v>
      </c>
      <c r="C289" s="31"/>
      <c r="D289" s="28"/>
      <c r="E289" s="28"/>
      <c r="F289" s="28"/>
      <c r="G289" s="28"/>
      <c r="H289" s="28"/>
      <c r="I289" s="28"/>
      <c r="J289" s="28"/>
      <c r="K289" s="28"/>
      <c r="L289" s="28"/>
      <c r="M289" s="28"/>
      <c r="N289" s="28"/>
      <c r="O289" s="13">
        <f>SUM(D289:N289)</f>
        <v>0</v>
      </c>
      <c r="P289" s="230">
        <f>IF(OR(D289="",E289="",F289="",G289="",H289="",I289="",J289="",K289="",L289="",M289="",N289=""),1,0)</f>
        <v>1</v>
      </c>
      <c r="Q289" s="395" t="str">
        <f>IF(AND(O289&gt;0,OR(A293="",A293=0)),"ERRO","OK")</f>
        <v>OK</v>
      </c>
      <c r="R289" s="394"/>
      <c r="S289" s="194"/>
      <c r="T289" s="194"/>
      <c r="U289" s="194"/>
      <c r="V289" s="194"/>
      <c r="W289" s="194"/>
      <c r="X289" s="194"/>
      <c r="Y289" s="194"/>
      <c r="Z289" s="194"/>
      <c r="AA289" s="194"/>
      <c r="AB289" s="195"/>
      <c r="AC289" s="195"/>
      <c r="AD289" s="195"/>
    </row>
    <row r="290" spans="1:30" s="196" customFormat="1" ht="19.5" customHeight="1" thickBot="1">
      <c r="A290" s="260" t="s">
        <v>517</v>
      </c>
      <c r="B290" s="504" t="s">
        <v>443</v>
      </c>
      <c r="C290" s="505"/>
      <c r="D290" s="30">
        <f aca="true" t="shared" si="88" ref="D290:O290">SUM(D287:D289)</f>
        <v>0</v>
      </c>
      <c r="E290" s="30">
        <f t="shared" si="88"/>
        <v>0</v>
      </c>
      <c r="F290" s="30">
        <f t="shared" si="88"/>
        <v>0</v>
      </c>
      <c r="G290" s="30">
        <f t="shared" si="88"/>
        <v>0</v>
      </c>
      <c r="H290" s="30">
        <f t="shared" si="88"/>
        <v>0</v>
      </c>
      <c r="I290" s="30">
        <f t="shared" si="88"/>
        <v>0</v>
      </c>
      <c r="J290" s="30">
        <f t="shared" si="88"/>
        <v>0</v>
      </c>
      <c r="K290" s="30">
        <f t="shared" si="88"/>
        <v>0</v>
      </c>
      <c r="L290" s="30">
        <f t="shared" si="88"/>
        <v>0</v>
      </c>
      <c r="M290" s="30">
        <f t="shared" si="88"/>
        <v>0</v>
      </c>
      <c r="N290" s="30">
        <f t="shared" si="88"/>
        <v>0</v>
      </c>
      <c r="O290" s="24">
        <f t="shared" si="88"/>
        <v>0</v>
      </c>
      <c r="P290" s="230"/>
      <c r="Q290" s="230"/>
      <c r="R290" s="394"/>
      <c r="S290" s="194"/>
      <c r="T290" s="194"/>
      <c r="U290" s="194"/>
      <c r="V290" s="194"/>
      <c r="W290" s="194"/>
      <c r="X290" s="194"/>
      <c r="Y290" s="194"/>
      <c r="Z290" s="194"/>
      <c r="AA290" s="194"/>
      <c r="AB290" s="195"/>
      <c r="AC290" s="195"/>
      <c r="AD290" s="195"/>
    </row>
    <row r="291" spans="1:254" s="196" customFormat="1" ht="13.5" customHeight="1">
      <c r="A291" s="76"/>
      <c r="B291" s="77"/>
      <c r="C291" s="78"/>
      <c r="D291" s="77"/>
      <c r="E291" s="77"/>
      <c r="F291" s="77"/>
      <c r="G291" s="77"/>
      <c r="H291" s="77"/>
      <c r="I291" s="77"/>
      <c r="J291" s="77"/>
      <c r="K291" s="77"/>
      <c r="L291" s="77"/>
      <c r="M291" s="77"/>
      <c r="N291" s="193"/>
      <c r="O291" s="193"/>
      <c r="P291" s="194"/>
      <c r="Q291" s="194"/>
      <c r="R291" s="394"/>
      <c r="S291" s="194"/>
      <c r="T291" s="194"/>
      <c r="U291" s="194"/>
      <c r="V291" s="194"/>
      <c r="W291" s="194"/>
      <c r="X291" s="194"/>
      <c r="Y291" s="194"/>
      <c r="Z291" s="361"/>
      <c r="AA291" s="195"/>
      <c r="AB291" s="361"/>
      <c r="AD291" s="362"/>
      <c r="AF291" s="362"/>
      <c r="AH291" s="362"/>
      <c r="AJ291" s="362"/>
      <c r="AL291" s="362"/>
      <c r="AN291" s="362"/>
      <c r="AP291" s="362"/>
      <c r="AR291" s="362"/>
      <c r="AT291" s="362"/>
      <c r="AV291" s="362"/>
      <c r="AX291" s="362"/>
      <c r="AZ291" s="362"/>
      <c r="BB291" s="362"/>
      <c r="BD291" s="362"/>
      <c r="BF291" s="362"/>
      <c r="BH291" s="362"/>
      <c r="BJ291" s="362"/>
      <c r="BL291" s="362"/>
      <c r="BN291" s="362"/>
      <c r="BP291" s="362"/>
      <c r="BR291" s="362"/>
      <c r="BT291" s="362"/>
      <c r="BV291" s="362"/>
      <c r="BX291" s="362"/>
      <c r="BZ291" s="362"/>
      <c r="CB291" s="362"/>
      <c r="CD291" s="362"/>
      <c r="CF291" s="362"/>
      <c r="CH291" s="362"/>
      <c r="CJ291" s="362"/>
      <c r="CL291" s="362"/>
      <c r="CN291" s="362"/>
      <c r="CP291" s="362"/>
      <c r="CR291" s="362"/>
      <c r="CT291" s="362"/>
      <c r="CV291" s="362"/>
      <c r="CX291" s="362"/>
      <c r="CZ291" s="362"/>
      <c r="DB291" s="362"/>
      <c r="DD291" s="362"/>
      <c r="DF291" s="362"/>
      <c r="DH291" s="362"/>
      <c r="DJ291" s="362"/>
      <c r="DL291" s="362"/>
      <c r="DN291" s="362"/>
      <c r="DP291" s="362"/>
      <c r="DR291" s="362"/>
      <c r="DT291" s="362"/>
      <c r="DV291" s="362"/>
      <c r="DX291" s="362"/>
      <c r="DZ291" s="362"/>
      <c r="EB291" s="362"/>
      <c r="ED291" s="362"/>
      <c r="EF291" s="362"/>
      <c r="EH291" s="362"/>
      <c r="EJ291" s="362"/>
      <c r="EL291" s="362"/>
      <c r="EN291" s="362"/>
      <c r="EP291" s="362"/>
      <c r="ER291" s="362"/>
      <c r="ET291" s="362"/>
      <c r="EV291" s="362"/>
      <c r="EX291" s="362"/>
      <c r="EZ291" s="362"/>
      <c r="FB291" s="362"/>
      <c r="FD291" s="362"/>
      <c r="FF291" s="362"/>
      <c r="FH291" s="362"/>
      <c r="FJ291" s="362"/>
      <c r="FL291" s="362"/>
      <c r="FN291" s="362"/>
      <c r="FP291" s="362"/>
      <c r="FR291" s="362"/>
      <c r="FT291" s="362"/>
      <c r="FV291" s="362"/>
      <c r="FX291" s="362"/>
      <c r="FZ291" s="362"/>
      <c r="GB291" s="362"/>
      <c r="GD291" s="362"/>
      <c r="GF291" s="362"/>
      <c r="GH291" s="362"/>
      <c r="GJ291" s="362"/>
      <c r="GL291" s="362"/>
      <c r="GN291" s="362"/>
      <c r="GP291" s="362"/>
      <c r="GR291" s="362"/>
      <c r="GT291" s="362"/>
      <c r="GV291" s="362"/>
      <c r="GX291" s="362"/>
      <c r="GZ291" s="362"/>
      <c r="HB291" s="362"/>
      <c r="HD291" s="362"/>
      <c r="HF291" s="362"/>
      <c r="HH291" s="362"/>
      <c r="HJ291" s="362"/>
      <c r="HL291" s="362"/>
      <c r="HN291" s="362"/>
      <c r="HP291" s="362"/>
      <c r="HR291" s="362"/>
      <c r="HT291" s="362"/>
      <c r="HV291" s="362"/>
      <c r="HX291" s="362"/>
      <c r="HZ291" s="362"/>
      <c r="IB291" s="362"/>
      <c r="ID291" s="362"/>
      <c r="IF291" s="362"/>
      <c r="IH291" s="362"/>
      <c r="IJ291" s="362"/>
      <c r="IL291" s="362"/>
      <c r="IN291" s="362"/>
      <c r="IP291" s="362"/>
      <c r="IR291" s="362"/>
      <c r="IT291" s="362"/>
    </row>
    <row r="292" spans="1:28" s="196" customFormat="1" ht="13.5" customHeight="1" thickBot="1">
      <c r="A292" s="363" t="s">
        <v>549</v>
      </c>
      <c r="B292" s="363"/>
      <c r="C292" s="78"/>
      <c r="D292" s="78"/>
      <c r="E292" s="78"/>
      <c r="F292" s="78"/>
      <c r="G292" s="78"/>
      <c r="H292" s="78"/>
      <c r="I292" s="78"/>
      <c r="J292" s="78"/>
      <c r="K292" s="78"/>
      <c r="L292" s="78"/>
      <c r="M292" s="77"/>
      <c r="N292" s="193"/>
      <c r="O292" s="193"/>
      <c r="P292" s="194"/>
      <c r="Q292" s="194"/>
      <c r="R292" s="394"/>
      <c r="S292" s="194"/>
      <c r="T292" s="194"/>
      <c r="U292" s="194"/>
      <c r="V292" s="194"/>
      <c r="W292" s="194"/>
      <c r="X292" s="194"/>
      <c r="Y292" s="194"/>
      <c r="Z292" s="195"/>
      <c r="AA292" s="195"/>
      <c r="AB292" s="195"/>
    </row>
    <row r="293" spans="1:28" s="196" customFormat="1" ht="13.5" customHeight="1" thickBot="1">
      <c r="A293" s="427"/>
      <c r="B293" s="428"/>
      <c r="C293" s="428"/>
      <c r="D293" s="428"/>
      <c r="E293" s="428"/>
      <c r="F293" s="428"/>
      <c r="G293" s="428"/>
      <c r="H293" s="428"/>
      <c r="I293" s="428"/>
      <c r="J293" s="428"/>
      <c r="K293" s="428"/>
      <c r="L293" s="428"/>
      <c r="M293" s="428"/>
      <c r="N293" s="428"/>
      <c r="O293" s="429"/>
      <c r="P293" s="194"/>
      <c r="Q293" s="194"/>
      <c r="R293" s="394"/>
      <c r="S293" s="194"/>
      <c r="T293" s="194"/>
      <c r="U293" s="194"/>
      <c r="V293" s="194"/>
      <c r="W293" s="194"/>
      <c r="X293" s="194"/>
      <c r="Y293" s="194"/>
      <c r="Z293" s="195"/>
      <c r="AA293" s="195"/>
      <c r="AB293" s="195"/>
    </row>
    <row r="294" spans="1:28" s="196" customFormat="1" ht="13.5" customHeight="1">
      <c r="A294" s="51"/>
      <c r="B294" s="51"/>
      <c r="C294" s="51"/>
      <c r="D294" s="51"/>
      <c r="E294" s="51"/>
      <c r="F294" s="51"/>
      <c r="G294" s="51"/>
      <c r="H294" s="51"/>
      <c r="I294" s="51"/>
      <c r="J294" s="51"/>
      <c r="K294" s="51"/>
      <c r="L294" s="51"/>
      <c r="M294" s="77"/>
      <c r="N294" s="193"/>
      <c r="O294" s="193"/>
      <c r="P294" s="194"/>
      <c r="Q294" s="194"/>
      <c r="R294" s="394"/>
      <c r="S294" s="194"/>
      <c r="T294" s="194"/>
      <c r="U294" s="194"/>
      <c r="V294" s="194"/>
      <c r="W294" s="194"/>
      <c r="X294" s="194"/>
      <c r="Y294" s="194"/>
      <c r="Z294" s="195"/>
      <c r="AA294" s="195"/>
      <c r="AB294" s="195"/>
    </row>
    <row r="295" spans="1:28" s="196" customFormat="1" ht="13.5" customHeight="1">
      <c r="A295" s="363" t="s">
        <v>375</v>
      </c>
      <c r="B295" s="78"/>
      <c r="C295" s="78"/>
      <c r="D295" s="78"/>
      <c r="E295" s="78"/>
      <c r="F295" s="78"/>
      <c r="G295" s="78"/>
      <c r="H295" s="78"/>
      <c r="I295" s="78"/>
      <c r="J295" s="78"/>
      <c r="K295" s="78"/>
      <c r="L295" s="78"/>
      <c r="M295" s="77"/>
      <c r="N295" s="193"/>
      <c r="O295" s="193"/>
      <c r="P295" s="194"/>
      <c r="Q295" s="194"/>
      <c r="R295" s="394"/>
      <c r="S295" s="194"/>
      <c r="T295" s="194"/>
      <c r="U295" s="194"/>
      <c r="V295" s="194"/>
      <c r="W295" s="194"/>
      <c r="X295" s="194"/>
      <c r="Y295" s="194"/>
      <c r="Z295" s="195"/>
      <c r="AA295" s="195"/>
      <c r="AB295" s="195"/>
    </row>
    <row r="296" spans="1:28" s="196" customFormat="1" ht="13.5" customHeight="1">
      <c r="A296" s="433" t="s">
        <v>619</v>
      </c>
      <c r="B296" s="423"/>
      <c r="C296" s="423"/>
      <c r="D296" s="423"/>
      <c r="E296" s="423"/>
      <c r="F296" s="423"/>
      <c r="G296" s="423"/>
      <c r="H296" s="423"/>
      <c r="I296" s="423"/>
      <c r="J296" s="423"/>
      <c r="K296" s="423"/>
      <c r="L296" s="423"/>
      <c r="M296" s="423"/>
      <c r="N296" s="423"/>
      <c r="O296" s="193"/>
      <c r="P296" s="194"/>
      <c r="Q296" s="194"/>
      <c r="R296" s="394"/>
      <c r="S296" s="194"/>
      <c r="T296" s="194"/>
      <c r="U296" s="194"/>
      <c r="V296" s="194"/>
      <c r="W296" s="194"/>
      <c r="X296" s="194"/>
      <c r="Y296" s="194"/>
      <c r="Z296" s="195"/>
      <c r="AA296" s="195"/>
      <c r="AB296" s="195"/>
    </row>
    <row r="297" spans="1:28" s="196" customFormat="1" ht="13.5" customHeight="1">
      <c r="A297" s="423"/>
      <c r="B297" s="423"/>
      <c r="C297" s="423"/>
      <c r="D297" s="423"/>
      <c r="E297" s="423"/>
      <c r="F297" s="423"/>
      <c r="G297" s="423"/>
      <c r="H297" s="423"/>
      <c r="I297" s="423"/>
      <c r="J297" s="423"/>
      <c r="K297" s="423"/>
      <c r="L297" s="423"/>
      <c r="M297" s="423"/>
      <c r="N297" s="423"/>
      <c r="O297" s="193"/>
      <c r="P297" s="194"/>
      <c r="Q297" s="194"/>
      <c r="R297" s="394"/>
      <c r="S297" s="194"/>
      <c r="T297" s="194"/>
      <c r="U297" s="194"/>
      <c r="V297" s="194"/>
      <c r="W297" s="194"/>
      <c r="X297" s="194"/>
      <c r="Y297" s="194"/>
      <c r="Z297" s="195"/>
      <c r="AA297" s="195"/>
      <c r="AB297" s="195"/>
    </row>
    <row r="298" spans="1:28" s="196" customFormat="1" ht="13.5" customHeight="1">
      <c r="A298" s="368"/>
      <c r="B298" s="369"/>
      <c r="C298" s="369"/>
      <c r="D298" s="369"/>
      <c r="E298" s="369"/>
      <c r="F298" s="369"/>
      <c r="G298" s="369"/>
      <c r="H298" s="369"/>
      <c r="I298" s="369"/>
      <c r="J298" s="369"/>
      <c r="K298" s="369"/>
      <c r="L298" s="369"/>
      <c r="M298" s="369"/>
      <c r="N298" s="193"/>
      <c r="O298" s="193"/>
      <c r="P298" s="194"/>
      <c r="Q298" s="194"/>
      <c r="R298" s="394"/>
      <c r="S298" s="194"/>
      <c r="T298" s="194"/>
      <c r="U298" s="194"/>
      <c r="V298" s="194"/>
      <c r="W298" s="194"/>
      <c r="X298" s="194"/>
      <c r="Y298" s="194"/>
      <c r="Z298" s="195"/>
      <c r="AA298" s="195"/>
      <c r="AB298" s="195"/>
    </row>
    <row r="299" ht="13.5" customHeight="1">
      <c r="R299" s="226"/>
    </row>
    <row r="300" ht="13.5" customHeight="1" thickBot="1">
      <c r="R300" s="226"/>
    </row>
    <row r="301" spans="1:30" ht="60.75">
      <c r="A301" s="32" t="s">
        <v>344</v>
      </c>
      <c r="B301" s="439" t="s">
        <v>604</v>
      </c>
      <c r="C301" s="434"/>
      <c r="D301" s="33" t="s">
        <v>606</v>
      </c>
      <c r="E301" s="33" t="s">
        <v>279</v>
      </c>
      <c r="F301" s="33" t="s">
        <v>610</v>
      </c>
      <c r="G301" s="33" t="s">
        <v>277</v>
      </c>
      <c r="H301" s="33" t="s">
        <v>278</v>
      </c>
      <c r="I301" s="33" t="s">
        <v>280</v>
      </c>
      <c r="J301" s="33" t="s">
        <v>281</v>
      </c>
      <c r="K301" s="33" t="s">
        <v>283</v>
      </c>
      <c r="L301" s="33" t="s">
        <v>545</v>
      </c>
      <c r="M301" s="33" t="s">
        <v>282</v>
      </c>
      <c r="N301" s="33" t="s">
        <v>608</v>
      </c>
      <c r="O301" s="65" t="s">
        <v>71</v>
      </c>
      <c r="P301" s="396"/>
      <c r="Q301" s="339"/>
      <c r="R301" s="226"/>
      <c r="Z301" s="151"/>
      <c r="AA301" s="151"/>
      <c r="AC301" s="187"/>
      <c r="AD301" s="187"/>
    </row>
    <row r="302" spans="1:30" ht="19.5" customHeight="1">
      <c r="A302" s="287" t="s">
        <v>345</v>
      </c>
      <c r="B302" s="487" t="s">
        <v>434</v>
      </c>
      <c r="C302" s="488"/>
      <c r="D302" s="29"/>
      <c r="E302" s="29"/>
      <c r="F302" s="29"/>
      <c r="G302" s="29"/>
      <c r="H302" s="29"/>
      <c r="I302" s="29"/>
      <c r="J302" s="29"/>
      <c r="K302" s="29"/>
      <c r="L302" s="29"/>
      <c r="M302" s="29"/>
      <c r="N302" s="29"/>
      <c r="O302" s="66">
        <f>SUM(D302:N302)</f>
        <v>0</v>
      </c>
      <c r="P302" s="339">
        <f aca="true" t="shared" si="89" ref="P302:P311">IF(OR(D302="",E302="",F302="",G302="",H302="",I302="",J302="",K302="",L302="",M302="",N302=""),1,0)</f>
        <v>1</v>
      </c>
      <c r="Q302" s="339">
        <f>P302+P303+P304+P305+P306+P307+P308+P309+P310+P311</f>
        <v>10</v>
      </c>
      <c r="R302" s="226"/>
      <c r="Z302" s="151"/>
      <c r="AA302" s="151"/>
      <c r="AC302" s="187"/>
      <c r="AD302" s="187"/>
    </row>
    <row r="303" spans="1:30" ht="19.5" customHeight="1">
      <c r="A303" s="287" t="s">
        <v>346</v>
      </c>
      <c r="B303" s="418" t="s">
        <v>436</v>
      </c>
      <c r="C303" s="419"/>
      <c r="D303" s="29"/>
      <c r="E303" s="29"/>
      <c r="F303" s="29"/>
      <c r="G303" s="29"/>
      <c r="H303" s="29"/>
      <c r="I303" s="29"/>
      <c r="J303" s="29"/>
      <c r="K303" s="29"/>
      <c r="L303" s="29"/>
      <c r="M303" s="29"/>
      <c r="N303" s="29"/>
      <c r="O303" s="67">
        <f aca="true" t="shared" si="90" ref="O303:O312">SUM(D303:N303)</f>
        <v>0</v>
      </c>
      <c r="P303" s="339">
        <f t="shared" si="89"/>
        <v>1</v>
      </c>
      <c r="Q303" s="339"/>
      <c r="R303" s="226"/>
      <c r="Z303" s="151"/>
      <c r="AA303" s="151"/>
      <c r="AC303" s="187"/>
      <c r="AD303" s="187"/>
    </row>
    <row r="304" spans="1:30" ht="19.5" customHeight="1">
      <c r="A304" s="287" t="s">
        <v>347</v>
      </c>
      <c r="B304" s="422" t="s">
        <v>437</v>
      </c>
      <c r="C304" s="480"/>
      <c r="D304" s="29"/>
      <c r="E304" s="29"/>
      <c r="F304" s="29"/>
      <c r="G304" s="29"/>
      <c r="H304" s="29"/>
      <c r="I304" s="29"/>
      <c r="J304" s="29"/>
      <c r="K304" s="29"/>
      <c r="L304" s="29"/>
      <c r="M304" s="29"/>
      <c r="N304" s="29"/>
      <c r="O304" s="67">
        <f t="shared" si="90"/>
        <v>0</v>
      </c>
      <c r="P304" s="339">
        <f t="shared" si="89"/>
        <v>1</v>
      </c>
      <c r="Q304" s="339"/>
      <c r="R304" s="226"/>
      <c r="Z304" s="151"/>
      <c r="AA304" s="151"/>
      <c r="AC304" s="187"/>
      <c r="AD304" s="187"/>
    </row>
    <row r="305" spans="1:30" ht="19.5" customHeight="1">
      <c r="A305" s="287" t="s">
        <v>348</v>
      </c>
      <c r="B305" s="418" t="s">
        <v>438</v>
      </c>
      <c r="C305" s="419"/>
      <c r="D305" s="29"/>
      <c r="E305" s="29"/>
      <c r="F305" s="29"/>
      <c r="G305" s="29"/>
      <c r="H305" s="29"/>
      <c r="I305" s="29"/>
      <c r="J305" s="29"/>
      <c r="K305" s="29"/>
      <c r="L305" s="29"/>
      <c r="M305" s="29"/>
      <c r="N305" s="29"/>
      <c r="O305" s="67">
        <f t="shared" si="90"/>
        <v>0</v>
      </c>
      <c r="P305" s="339">
        <f t="shared" si="89"/>
        <v>1</v>
      </c>
      <c r="Q305" s="339"/>
      <c r="R305" s="226"/>
      <c r="Z305" s="151"/>
      <c r="AA305" s="151"/>
      <c r="AC305" s="187"/>
      <c r="AD305" s="187"/>
    </row>
    <row r="306" spans="1:30" ht="19.5" customHeight="1">
      <c r="A306" s="287" t="s">
        <v>349</v>
      </c>
      <c r="B306" s="422" t="s">
        <v>448</v>
      </c>
      <c r="C306" s="480"/>
      <c r="D306" s="29"/>
      <c r="E306" s="29"/>
      <c r="F306" s="29"/>
      <c r="G306" s="29"/>
      <c r="H306" s="29"/>
      <c r="I306" s="29"/>
      <c r="J306" s="29"/>
      <c r="K306" s="29"/>
      <c r="L306" s="29"/>
      <c r="M306" s="29"/>
      <c r="N306" s="29"/>
      <c r="O306" s="67">
        <f t="shared" si="90"/>
        <v>0</v>
      </c>
      <c r="P306" s="339">
        <f t="shared" si="89"/>
        <v>1</v>
      </c>
      <c r="Q306" s="339"/>
      <c r="R306" s="226"/>
      <c r="Z306" s="151"/>
      <c r="AA306" s="151"/>
      <c r="AC306" s="187"/>
      <c r="AD306" s="187"/>
    </row>
    <row r="307" spans="1:30" ht="19.5" customHeight="1">
      <c r="A307" s="287" t="s">
        <v>350</v>
      </c>
      <c r="B307" s="422" t="s">
        <v>439</v>
      </c>
      <c r="C307" s="480"/>
      <c r="D307" s="29"/>
      <c r="E307" s="29"/>
      <c r="F307" s="29"/>
      <c r="G307" s="29"/>
      <c r="H307" s="29"/>
      <c r="I307" s="29"/>
      <c r="J307" s="29"/>
      <c r="K307" s="29"/>
      <c r="L307" s="29"/>
      <c r="M307" s="29"/>
      <c r="N307" s="29"/>
      <c r="O307" s="67">
        <f t="shared" si="90"/>
        <v>0</v>
      </c>
      <c r="P307" s="339">
        <f t="shared" si="89"/>
        <v>1</v>
      </c>
      <c r="Q307" s="339"/>
      <c r="R307" s="226"/>
      <c r="Z307" s="151"/>
      <c r="AA307" s="151"/>
      <c r="AC307" s="187"/>
      <c r="AD307" s="187"/>
    </row>
    <row r="308" spans="1:30" ht="19.5" customHeight="1">
      <c r="A308" s="287" t="s">
        <v>357</v>
      </c>
      <c r="B308" s="422" t="s">
        <v>449</v>
      </c>
      <c r="C308" s="480"/>
      <c r="D308" s="29"/>
      <c r="E308" s="29"/>
      <c r="F308" s="29"/>
      <c r="G308" s="29"/>
      <c r="H308" s="29"/>
      <c r="I308" s="29"/>
      <c r="J308" s="29"/>
      <c r="K308" s="29"/>
      <c r="L308" s="29"/>
      <c r="M308" s="29"/>
      <c r="N308" s="29"/>
      <c r="O308" s="67">
        <f t="shared" si="90"/>
        <v>0</v>
      </c>
      <c r="P308" s="339">
        <f t="shared" si="89"/>
        <v>1</v>
      </c>
      <c r="Q308" s="339"/>
      <c r="R308" s="226"/>
      <c r="Z308" s="151"/>
      <c r="AA308" s="151"/>
      <c r="AC308" s="187"/>
      <c r="AD308" s="187"/>
    </row>
    <row r="309" spans="1:30" ht="19.5" customHeight="1">
      <c r="A309" s="287" t="s">
        <v>358</v>
      </c>
      <c r="B309" s="422" t="s">
        <v>450</v>
      </c>
      <c r="C309" s="480"/>
      <c r="D309" s="29"/>
      <c r="E309" s="29"/>
      <c r="F309" s="29"/>
      <c r="G309" s="29"/>
      <c r="H309" s="29"/>
      <c r="I309" s="29"/>
      <c r="J309" s="29"/>
      <c r="K309" s="29"/>
      <c r="L309" s="29"/>
      <c r="M309" s="29"/>
      <c r="N309" s="29"/>
      <c r="O309" s="67">
        <f t="shared" si="90"/>
        <v>0</v>
      </c>
      <c r="P309" s="339">
        <f t="shared" si="89"/>
        <v>1</v>
      </c>
      <c r="Q309" s="339"/>
      <c r="R309" s="226"/>
      <c r="Z309" s="151"/>
      <c r="AA309" s="151"/>
      <c r="AC309" s="187"/>
      <c r="AD309" s="187"/>
    </row>
    <row r="310" spans="1:30" ht="19.5" customHeight="1">
      <c r="A310" s="287" t="s">
        <v>359</v>
      </c>
      <c r="B310" s="422" t="s">
        <v>452</v>
      </c>
      <c r="C310" s="480"/>
      <c r="D310" s="29"/>
      <c r="E310" s="29"/>
      <c r="F310" s="29"/>
      <c r="G310" s="29"/>
      <c r="H310" s="29"/>
      <c r="I310" s="29"/>
      <c r="J310" s="29"/>
      <c r="K310" s="29"/>
      <c r="L310" s="29"/>
      <c r="M310" s="29"/>
      <c r="N310" s="29"/>
      <c r="O310" s="67">
        <f t="shared" si="90"/>
        <v>0</v>
      </c>
      <c r="P310" s="339">
        <f t="shared" si="89"/>
        <v>1</v>
      </c>
      <c r="Q310" s="339"/>
      <c r="R310" s="226"/>
      <c r="Z310" s="151"/>
      <c r="AA310" s="151"/>
      <c r="AC310" s="187"/>
      <c r="AD310" s="187"/>
    </row>
    <row r="311" spans="1:30" ht="19.5" customHeight="1">
      <c r="A311" s="287" t="s">
        <v>360</v>
      </c>
      <c r="B311" s="422" t="s">
        <v>442</v>
      </c>
      <c r="C311" s="480"/>
      <c r="D311" s="29"/>
      <c r="E311" s="29"/>
      <c r="F311" s="29"/>
      <c r="G311" s="29"/>
      <c r="H311" s="29"/>
      <c r="I311" s="29"/>
      <c r="J311" s="29"/>
      <c r="K311" s="29"/>
      <c r="L311" s="29"/>
      <c r="M311" s="29"/>
      <c r="N311" s="29"/>
      <c r="O311" s="67">
        <f t="shared" si="90"/>
        <v>0</v>
      </c>
      <c r="P311" s="339">
        <f t="shared" si="89"/>
        <v>1</v>
      </c>
      <c r="Q311" s="392" t="str">
        <f>IF(AND(O311&gt;0,OR(A315="",A315=0)),"ERRO","OK")</f>
        <v>OK</v>
      </c>
      <c r="R311" s="226"/>
      <c r="Z311" s="151"/>
      <c r="AA311" s="151"/>
      <c r="AC311" s="187"/>
      <c r="AD311" s="187"/>
    </row>
    <row r="312" spans="1:30" ht="19.5" customHeight="1" thickBot="1">
      <c r="A312" s="260" t="s">
        <v>514</v>
      </c>
      <c r="B312" s="489" t="s">
        <v>451</v>
      </c>
      <c r="C312" s="490"/>
      <c r="D312" s="68">
        <f>SUM(D302:D311)</f>
        <v>0</v>
      </c>
      <c r="E312" s="68">
        <f aca="true" t="shared" si="91" ref="E312:N312">SUM(E302:E311)</f>
        <v>0</v>
      </c>
      <c r="F312" s="68">
        <f>SUM(F302:F311)</f>
        <v>0</v>
      </c>
      <c r="G312" s="68">
        <f t="shared" si="91"/>
        <v>0</v>
      </c>
      <c r="H312" s="68">
        <f t="shared" si="91"/>
        <v>0</v>
      </c>
      <c r="I312" s="68">
        <f t="shared" si="91"/>
        <v>0</v>
      </c>
      <c r="J312" s="68">
        <f t="shared" si="91"/>
        <v>0</v>
      </c>
      <c r="K312" s="68">
        <f t="shared" si="91"/>
        <v>0</v>
      </c>
      <c r="L312" s="68">
        <f t="shared" si="91"/>
        <v>0</v>
      </c>
      <c r="M312" s="68">
        <f t="shared" si="91"/>
        <v>0</v>
      </c>
      <c r="N312" s="68">
        <f t="shared" si="91"/>
        <v>0</v>
      </c>
      <c r="O312" s="69">
        <f t="shared" si="90"/>
        <v>0</v>
      </c>
      <c r="P312" s="339"/>
      <c r="Q312" s="339"/>
      <c r="R312" s="226"/>
      <c r="Z312" s="151"/>
      <c r="AA312" s="151"/>
      <c r="AC312" s="187"/>
      <c r="AD312" s="187"/>
    </row>
    <row r="313" spans="1:18" ht="13.5" customHeight="1">
      <c r="A313" s="48"/>
      <c r="B313" s="48"/>
      <c r="C313" s="48"/>
      <c r="D313" s="48"/>
      <c r="E313" s="48"/>
      <c r="F313" s="48"/>
      <c r="G313" s="48"/>
      <c r="H313" s="48"/>
      <c r="I313" s="48"/>
      <c r="J313" s="48"/>
      <c r="K313" s="48"/>
      <c r="L313" s="48"/>
      <c r="M313" s="48"/>
      <c r="R313" s="226"/>
    </row>
    <row r="314" spans="1:18" ht="13.5" customHeight="1" thickBot="1">
      <c r="A314" s="46" t="s">
        <v>525</v>
      </c>
      <c r="B314" s="46"/>
      <c r="C314" s="47"/>
      <c r="D314" s="47"/>
      <c r="E314" s="47"/>
      <c r="F314" s="47"/>
      <c r="G314" s="47"/>
      <c r="H314" s="47"/>
      <c r="I314" s="47"/>
      <c r="J314" s="47"/>
      <c r="K314" s="47"/>
      <c r="L314" s="47"/>
      <c r="M314" s="48"/>
      <c r="R314" s="226"/>
    </row>
    <row r="315" spans="1:18" ht="13.5" customHeight="1" thickBot="1">
      <c r="A315" s="472"/>
      <c r="B315" s="473"/>
      <c r="C315" s="473"/>
      <c r="D315" s="473"/>
      <c r="E315" s="473"/>
      <c r="F315" s="473"/>
      <c r="G315" s="473"/>
      <c r="H315" s="473"/>
      <c r="I315" s="473"/>
      <c r="J315" s="473"/>
      <c r="K315" s="473"/>
      <c r="L315" s="473"/>
      <c r="M315" s="473"/>
      <c r="N315" s="473"/>
      <c r="O315" s="474"/>
      <c r="R315" s="226"/>
    </row>
    <row r="316" spans="1:18" ht="13.5" customHeight="1">
      <c r="A316" s="59"/>
      <c r="B316" s="59"/>
      <c r="C316" s="59"/>
      <c r="D316" s="59"/>
      <c r="E316" s="59"/>
      <c r="F316" s="59"/>
      <c r="G316" s="59"/>
      <c r="H316" s="59"/>
      <c r="I316" s="59"/>
      <c r="J316" s="59"/>
      <c r="K316" s="59"/>
      <c r="L316" s="59"/>
      <c r="M316" s="48"/>
      <c r="R316" s="226"/>
    </row>
    <row r="317" spans="1:18" ht="13.5" customHeight="1">
      <c r="A317" s="52" t="s">
        <v>375</v>
      </c>
      <c r="B317" s="59"/>
      <c r="C317" s="59"/>
      <c r="D317" s="59"/>
      <c r="E317" s="59"/>
      <c r="F317" s="59"/>
      <c r="G317" s="59"/>
      <c r="H317" s="59"/>
      <c r="I317" s="59"/>
      <c r="J317" s="59"/>
      <c r="K317" s="59"/>
      <c r="L317" s="59"/>
      <c r="M317" s="48"/>
      <c r="R317" s="226"/>
    </row>
    <row r="318" spans="1:18" ht="13.5" customHeight="1">
      <c r="A318" s="729" t="s">
        <v>9</v>
      </c>
      <c r="B318" s="730"/>
      <c r="C318" s="730"/>
      <c r="D318" s="730"/>
      <c r="E318" s="730"/>
      <c r="F318" s="730"/>
      <c r="G318" s="730"/>
      <c r="H318" s="730"/>
      <c r="I318" s="730"/>
      <c r="J318" s="730"/>
      <c r="K318" s="730"/>
      <c r="L318" s="730"/>
      <c r="M318" s="48"/>
      <c r="R318" s="226"/>
    </row>
    <row r="319" spans="1:18" ht="13.5" customHeight="1">
      <c r="A319" s="239"/>
      <c r="B319" s="221"/>
      <c r="C319" s="221"/>
      <c r="D319" s="221"/>
      <c r="E319" s="221"/>
      <c r="F319" s="221"/>
      <c r="G319" s="221"/>
      <c r="H319" s="221"/>
      <c r="I319" s="221"/>
      <c r="J319" s="221"/>
      <c r="K319" s="221"/>
      <c r="L319" s="221"/>
      <c r="M319" s="48"/>
      <c r="R319" s="226"/>
    </row>
    <row r="320" ht="13.5" customHeight="1">
      <c r="R320" s="226"/>
    </row>
    <row r="321" ht="13.5" customHeight="1" thickBot="1">
      <c r="R321" s="226"/>
    </row>
    <row r="322" spans="1:30" ht="60.75">
      <c r="A322" s="32" t="s">
        <v>87</v>
      </c>
      <c r="B322" s="439" t="s">
        <v>355</v>
      </c>
      <c r="C322" s="434"/>
      <c r="D322" s="33" t="s">
        <v>606</v>
      </c>
      <c r="E322" s="33" t="s">
        <v>279</v>
      </c>
      <c r="F322" s="33" t="s">
        <v>610</v>
      </c>
      <c r="G322" s="33" t="s">
        <v>277</v>
      </c>
      <c r="H322" s="33" t="s">
        <v>278</v>
      </c>
      <c r="I322" s="33" t="s">
        <v>280</v>
      </c>
      <c r="J322" s="33" t="s">
        <v>281</v>
      </c>
      <c r="K322" s="33" t="s">
        <v>283</v>
      </c>
      <c r="L322" s="33" t="s">
        <v>545</v>
      </c>
      <c r="M322" s="33" t="s">
        <v>282</v>
      </c>
      <c r="N322" s="33" t="s">
        <v>608</v>
      </c>
      <c r="O322" s="65" t="s">
        <v>71</v>
      </c>
      <c r="P322" s="396"/>
      <c r="Q322" s="339"/>
      <c r="R322" s="226"/>
      <c r="Z322" s="151"/>
      <c r="AA322" s="151"/>
      <c r="AC322" s="187"/>
      <c r="AD322" s="187"/>
    </row>
    <row r="323" spans="1:30" ht="19.5" customHeight="1">
      <c r="A323" s="287" t="s">
        <v>88</v>
      </c>
      <c r="B323" s="487" t="s">
        <v>452</v>
      </c>
      <c r="C323" s="488"/>
      <c r="D323" s="29"/>
      <c r="E323" s="29"/>
      <c r="F323" s="29"/>
      <c r="G323" s="29"/>
      <c r="H323" s="29"/>
      <c r="I323" s="29"/>
      <c r="J323" s="29"/>
      <c r="K323" s="29"/>
      <c r="L323" s="29"/>
      <c r="M323" s="29"/>
      <c r="N323" s="29"/>
      <c r="O323" s="66">
        <f aca="true" t="shared" si="92" ref="O323:O328">SUM(D323:N323)</f>
        <v>0</v>
      </c>
      <c r="P323" s="339">
        <f>IF(OR(D323="",E323="",F323="",G323="",H323="",I323="",J323="",K323="",L323="",M323="",N323=""),1,0)</f>
        <v>1</v>
      </c>
      <c r="Q323" s="339">
        <f>P323+P324+P325+P326+P327</f>
        <v>5</v>
      </c>
      <c r="R323" s="226"/>
      <c r="Z323" s="151"/>
      <c r="AA323" s="151"/>
      <c r="AC323" s="187"/>
      <c r="AD323" s="187"/>
    </row>
    <row r="324" spans="1:30" ht="19.5" customHeight="1">
      <c r="A324" s="287" t="s">
        <v>89</v>
      </c>
      <c r="B324" s="418" t="s">
        <v>453</v>
      </c>
      <c r="C324" s="419"/>
      <c r="D324" s="29"/>
      <c r="E324" s="29"/>
      <c r="F324" s="29"/>
      <c r="G324" s="29"/>
      <c r="H324" s="29"/>
      <c r="I324" s="29"/>
      <c r="J324" s="29"/>
      <c r="K324" s="29"/>
      <c r="L324" s="29"/>
      <c r="M324" s="29"/>
      <c r="N324" s="29"/>
      <c r="O324" s="66">
        <f t="shared" si="92"/>
        <v>0</v>
      </c>
      <c r="P324" s="339">
        <f>IF(OR(D324="",E324="",F324="",G324="",H324="",I324="",J324="",K324="",L324="",M324="",N324=""),1,0)</f>
        <v>1</v>
      </c>
      <c r="Q324" s="339"/>
      <c r="R324" s="226"/>
      <c r="Z324" s="151"/>
      <c r="AA324" s="151"/>
      <c r="AC324" s="187"/>
      <c r="AD324" s="187"/>
    </row>
    <row r="325" spans="1:30" ht="19.5" customHeight="1">
      <c r="A325" s="287" t="s">
        <v>90</v>
      </c>
      <c r="B325" s="422" t="s">
        <v>454</v>
      </c>
      <c r="C325" s="480"/>
      <c r="D325" s="29"/>
      <c r="E325" s="29"/>
      <c r="F325" s="29"/>
      <c r="G325" s="29"/>
      <c r="H325" s="29"/>
      <c r="I325" s="29"/>
      <c r="J325" s="29"/>
      <c r="K325" s="29"/>
      <c r="L325" s="29"/>
      <c r="M325" s="29"/>
      <c r="N325" s="29"/>
      <c r="O325" s="66">
        <f t="shared" si="92"/>
        <v>0</v>
      </c>
      <c r="P325" s="339">
        <f>IF(OR(D325="",E325="",F325="",G325="",H325="",I325="",J325="",K325="",L325="",M325="",N325=""),1,0)</f>
        <v>1</v>
      </c>
      <c r="Q325" s="339"/>
      <c r="R325" s="226"/>
      <c r="Z325" s="151"/>
      <c r="AA325" s="151"/>
      <c r="AC325" s="187"/>
      <c r="AD325" s="187"/>
    </row>
    <row r="326" spans="1:30" ht="19.5" customHeight="1">
      <c r="A326" s="287" t="s">
        <v>325</v>
      </c>
      <c r="B326" s="418" t="s">
        <v>455</v>
      </c>
      <c r="C326" s="419"/>
      <c r="D326" s="29"/>
      <c r="E326" s="29"/>
      <c r="F326" s="29"/>
      <c r="G326" s="29"/>
      <c r="H326" s="29"/>
      <c r="I326" s="29"/>
      <c r="J326" s="29"/>
      <c r="K326" s="29"/>
      <c r="L326" s="29"/>
      <c r="M326" s="29"/>
      <c r="N326" s="29"/>
      <c r="O326" s="66">
        <f t="shared" si="92"/>
        <v>0</v>
      </c>
      <c r="P326" s="339">
        <f>IF(OR(D326="",E326="",F326="",G326="",H326="",I326="",J326="",K326="",L326="",M326="",N326=""),1,0)</f>
        <v>1</v>
      </c>
      <c r="Q326" s="339"/>
      <c r="R326" s="226"/>
      <c r="Z326" s="151"/>
      <c r="AA326" s="151"/>
      <c r="AC326" s="187"/>
      <c r="AD326" s="187"/>
    </row>
    <row r="327" spans="1:30" ht="19.5" customHeight="1">
      <c r="A327" s="287" t="s">
        <v>326</v>
      </c>
      <c r="B327" s="422" t="s">
        <v>442</v>
      </c>
      <c r="C327" s="480"/>
      <c r="D327" s="29"/>
      <c r="E327" s="29"/>
      <c r="F327" s="29"/>
      <c r="G327" s="29"/>
      <c r="H327" s="29"/>
      <c r="I327" s="29"/>
      <c r="J327" s="29"/>
      <c r="K327" s="29"/>
      <c r="L327" s="29"/>
      <c r="M327" s="29"/>
      <c r="N327" s="29"/>
      <c r="O327" s="66">
        <f t="shared" si="92"/>
        <v>0</v>
      </c>
      <c r="P327" s="339">
        <f>IF(OR(D327="",E327="",F327="",G327="",H327="",I327="",J327="",K327="",L327="",M327="",N327=""),1,0)</f>
        <v>1</v>
      </c>
      <c r="Q327" s="392" t="str">
        <f>IF(AND(O327&gt;0,OR(A331="",A331=0)),"ERRO","OK")</f>
        <v>OK</v>
      </c>
      <c r="R327" s="226"/>
      <c r="Z327" s="151"/>
      <c r="AA327" s="151"/>
      <c r="AC327" s="187"/>
      <c r="AD327" s="187"/>
    </row>
    <row r="328" spans="1:30" ht="19.5" customHeight="1" thickBot="1">
      <c r="A328" s="260" t="s">
        <v>361</v>
      </c>
      <c r="B328" s="489" t="s">
        <v>443</v>
      </c>
      <c r="C328" s="490"/>
      <c r="D328" s="68">
        <f aca="true" t="shared" si="93" ref="D328:N328">SUM(D323:D327)</f>
        <v>0</v>
      </c>
      <c r="E328" s="68">
        <f t="shared" si="93"/>
        <v>0</v>
      </c>
      <c r="F328" s="68">
        <f t="shared" si="93"/>
        <v>0</v>
      </c>
      <c r="G328" s="68">
        <f t="shared" si="93"/>
        <v>0</v>
      </c>
      <c r="H328" s="68">
        <f t="shared" si="93"/>
        <v>0</v>
      </c>
      <c r="I328" s="68">
        <f t="shared" si="93"/>
        <v>0</v>
      </c>
      <c r="J328" s="68">
        <f t="shared" si="93"/>
        <v>0</v>
      </c>
      <c r="K328" s="68">
        <f t="shared" si="93"/>
        <v>0</v>
      </c>
      <c r="L328" s="68">
        <f t="shared" si="93"/>
        <v>0</v>
      </c>
      <c r="M328" s="68">
        <f t="shared" si="93"/>
        <v>0</v>
      </c>
      <c r="N328" s="68">
        <f t="shared" si="93"/>
        <v>0</v>
      </c>
      <c r="O328" s="69">
        <f t="shared" si="92"/>
        <v>0</v>
      </c>
      <c r="P328" s="396"/>
      <c r="Q328" s="397"/>
      <c r="R328" s="226"/>
      <c r="Z328" s="151"/>
      <c r="AA328" s="151"/>
      <c r="AC328" s="187"/>
      <c r="AD328" s="187"/>
    </row>
    <row r="329" spans="1:29" ht="13.5" customHeight="1">
      <c r="A329" s="48"/>
      <c r="B329" s="48"/>
      <c r="C329" s="48"/>
      <c r="D329" s="48"/>
      <c r="E329" s="48"/>
      <c r="F329" s="48"/>
      <c r="G329" s="48"/>
      <c r="H329" s="48"/>
      <c r="I329" s="48"/>
      <c r="J329" s="48"/>
      <c r="K329" s="48"/>
      <c r="L329" s="48"/>
      <c r="M329" s="48"/>
      <c r="N329" s="48"/>
      <c r="P329" s="186"/>
      <c r="R329" s="226"/>
      <c r="Z329" s="151"/>
      <c r="AC329" s="187"/>
    </row>
    <row r="330" spans="1:18" ht="13.5" customHeight="1" thickBot="1">
      <c r="A330" s="46" t="s">
        <v>456</v>
      </c>
      <c r="B330" s="46"/>
      <c r="C330" s="47"/>
      <c r="D330" s="47"/>
      <c r="E330" s="47"/>
      <c r="F330" s="47"/>
      <c r="G330" s="47"/>
      <c r="H330" s="47"/>
      <c r="I330" s="47"/>
      <c r="J330" s="47"/>
      <c r="K330" s="47"/>
      <c r="L330" s="47"/>
      <c r="M330" s="48"/>
      <c r="P330" s="226"/>
      <c r="Q330" s="226"/>
      <c r="R330" s="226"/>
    </row>
    <row r="331" spans="1:18" ht="13.5" customHeight="1" thickBot="1">
      <c r="A331" s="472"/>
      <c r="B331" s="473"/>
      <c r="C331" s="473"/>
      <c r="D331" s="473"/>
      <c r="E331" s="473"/>
      <c r="F331" s="473"/>
      <c r="G331" s="473"/>
      <c r="H331" s="473"/>
      <c r="I331" s="473"/>
      <c r="J331" s="473"/>
      <c r="K331" s="473"/>
      <c r="L331" s="473"/>
      <c r="M331" s="473"/>
      <c r="N331" s="473"/>
      <c r="O331" s="474"/>
      <c r="P331" s="226"/>
      <c r="Q331" s="226"/>
      <c r="R331" s="226"/>
    </row>
    <row r="332" spans="16:18" ht="13.5" customHeight="1">
      <c r="P332" s="226"/>
      <c r="Q332" s="226"/>
      <c r="R332" s="226"/>
    </row>
    <row r="333" spans="16:18" ht="13.5" customHeight="1">
      <c r="P333" s="226"/>
      <c r="Q333" s="226"/>
      <c r="R333" s="226"/>
    </row>
    <row r="334" spans="16:18" ht="13.5" customHeight="1" thickBot="1">
      <c r="P334" s="226"/>
      <c r="Q334" s="226"/>
      <c r="R334" s="226"/>
    </row>
    <row r="335" spans="1:30" ht="60.75">
      <c r="A335" s="32" t="s">
        <v>91</v>
      </c>
      <c r="B335" s="439" t="s">
        <v>505</v>
      </c>
      <c r="C335" s="434"/>
      <c r="D335" s="33" t="s">
        <v>606</v>
      </c>
      <c r="E335" s="33" t="s">
        <v>279</v>
      </c>
      <c r="F335" s="33" t="s">
        <v>610</v>
      </c>
      <c r="G335" s="33" t="s">
        <v>277</v>
      </c>
      <c r="H335" s="33" t="s">
        <v>278</v>
      </c>
      <c r="I335" s="33" t="s">
        <v>280</v>
      </c>
      <c r="J335" s="33" t="s">
        <v>281</v>
      </c>
      <c r="K335" s="33" t="s">
        <v>283</v>
      </c>
      <c r="L335" s="33" t="s">
        <v>545</v>
      </c>
      <c r="M335" s="33" t="s">
        <v>282</v>
      </c>
      <c r="N335" s="33" t="s">
        <v>608</v>
      </c>
      <c r="O335" s="65" t="s">
        <v>71</v>
      </c>
      <c r="P335" s="396"/>
      <c r="Q335" s="339"/>
      <c r="R335" s="226"/>
      <c r="Z335" s="151"/>
      <c r="AA335" s="151"/>
      <c r="AC335" s="187"/>
      <c r="AD335" s="187"/>
    </row>
    <row r="336" spans="1:30" ht="19.5" customHeight="1">
      <c r="A336" s="287" t="s">
        <v>92</v>
      </c>
      <c r="B336" s="487" t="s">
        <v>506</v>
      </c>
      <c r="C336" s="488"/>
      <c r="D336" s="29"/>
      <c r="E336" s="29"/>
      <c r="F336" s="29"/>
      <c r="G336" s="29"/>
      <c r="H336" s="29"/>
      <c r="I336" s="29"/>
      <c r="J336" s="29"/>
      <c r="K336" s="29"/>
      <c r="L336" s="29"/>
      <c r="M336" s="29"/>
      <c r="N336" s="29"/>
      <c r="O336" s="66">
        <f aca="true" t="shared" si="94" ref="O336:O342">SUM(D336:N336)</f>
        <v>0</v>
      </c>
      <c r="P336" s="339">
        <f aca="true" t="shared" si="95" ref="P336:P341">IF(OR(D336="",E336="",F336="",G336="",H336="",I336="",J336="",K336="",L336="",M336="",N336=""),1,0)</f>
        <v>1</v>
      </c>
      <c r="Q336" s="339">
        <f>P336+P337+P338+P339+P340+P341</f>
        <v>6</v>
      </c>
      <c r="R336" s="226"/>
      <c r="Z336" s="151"/>
      <c r="AA336" s="151"/>
      <c r="AC336" s="187"/>
      <c r="AD336" s="187"/>
    </row>
    <row r="337" spans="1:30" ht="19.5" customHeight="1">
      <c r="A337" s="287" t="s">
        <v>93</v>
      </c>
      <c r="B337" s="418" t="s">
        <v>507</v>
      </c>
      <c r="C337" s="419"/>
      <c r="D337" s="29"/>
      <c r="E337" s="29"/>
      <c r="F337" s="29"/>
      <c r="G337" s="29"/>
      <c r="H337" s="29"/>
      <c r="I337" s="29"/>
      <c r="J337" s="29"/>
      <c r="K337" s="29"/>
      <c r="L337" s="29"/>
      <c r="M337" s="29"/>
      <c r="N337" s="29"/>
      <c r="O337" s="67">
        <f t="shared" si="94"/>
        <v>0</v>
      </c>
      <c r="P337" s="339">
        <f t="shared" si="95"/>
        <v>1</v>
      </c>
      <c r="Q337" s="339"/>
      <c r="R337" s="226"/>
      <c r="Z337" s="151"/>
      <c r="AA337" s="151"/>
      <c r="AC337" s="187"/>
      <c r="AD337" s="187"/>
    </row>
    <row r="338" spans="1:30" ht="19.5" customHeight="1">
      <c r="A338" s="287" t="s">
        <v>94</v>
      </c>
      <c r="B338" s="422" t="s">
        <v>508</v>
      </c>
      <c r="C338" s="480"/>
      <c r="D338" s="29"/>
      <c r="E338" s="29"/>
      <c r="F338" s="29"/>
      <c r="G338" s="29"/>
      <c r="H338" s="29"/>
      <c r="I338" s="29"/>
      <c r="J338" s="29"/>
      <c r="K338" s="29"/>
      <c r="L338" s="29"/>
      <c r="M338" s="29"/>
      <c r="N338" s="29"/>
      <c r="O338" s="67">
        <f t="shared" si="94"/>
        <v>0</v>
      </c>
      <c r="P338" s="339">
        <f t="shared" si="95"/>
        <v>1</v>
      </c>
      <c r="Q338" s="339"/>
      <c r="R338" s="226"/>
      <c r="Z338" s="151"/>
      <c r="AA338" s="151"/>
      <c r="AC338" s="187"/>
      <c r="AD338" s="187"/>
    </row>
    <row r="339" spans="1:30" ht="19.5" customHeight="1">
      <c r="A339" s="287" t="s">
        <v>96</v>
      </c>
      <c r="B339" s="418" t="s">
        <v>509</v>
      </c>
      <c r="C339" s="419"/>
      <c r="D339" s="29"/>
      <c r="E339" s="29"/>
      <c r="F339" s="29"/>
      <c r="G339" s="29"/>
      <c r="H339" s="29"/>
      <c r="I339" s="29"/>
      <c r="J339" s="29"/>
      <c r="K339" s="29"/>
      <c r="L339" s="29"/>
      <c r="M339" s="29"/>
      <c r="N339" s="29"/>
      <c r="O339" s="67">
        <f t="shared" si="94"/>
        <v>0</v>
      </c>
      <c r="P339" s="339">
        <f t="shared" si="95"/>
        <v>1</v>
      </c>
      <c r="Q339" s="339"/>
      <c r="R339" s="226"/>
      <c r="Z339" s="151"/>
      <c r="AA339" s="151"/>
      <c r="AC339" s="187"/>
      <c r="AD339" s="187"/>
    </row>
    <row r="340" spans="1:30" ht="19.5" customHeight="1">
      <c r="A340" s="287" t="s">
        <v>352</v>
      </c>
      <c r="B340" s="422" t="s">
        <v>510</v>
      </c>
      <c r="C340" s="480"/>
      <c r="D340" s="29"/>
      <c r="E340" s="29"/>
      <c r="F340" s="29"/>
      <c r="G340" s="29"/>
      <c r="H340" s="29"/>
      <c r="I340" s="29"/>
      <c r="J340" s="29"/>
      <c r="K340" s="29"/>
      <c r="L340" s="29"/>
      <c r="M340" s="29"/>
      <c r="N340" s="29"/>
      <c r="O340" s="67">
        <f t="shared" si="94"/>
        <v>0</v>
      </c>
      <c r="P340" s="339">
        <f t="shared" si="95"/>
        <v>1</v>
      </c>
      <c r="Q340" s="339"/>
      <c r="R340" s="226"/>
      <c r="Z340" s="151"/>
      <c r="AA340" s="151"/>
      <c r="AC340" s="187"/>
      <c r="AD340" s="187"/>
    </row>
    <row r="341" spans="1:30" ht="19.5" customHeight="1">
      <c r="A341" s="287" t="s">
        <v>511</v>
      </c>
      <c r="B341" s="111" t="s">
        <v>442</v>
      </c>
      <c r="C341" s="112"/>
      <c r="D341" s="113"/>
      <c r="E341" s="113"/>
      <c r="F341" s="113"/>
      <c r="G341" s="113"/>
      <c r="H341" s="113"/>
      <c r="I341" s="113"/>
      <c r="J341" s="113"/>
      <c r="K341" s="113"/>
      <c r="L341" s="113"/>
      <c r="M341" s="113"/>
      <c r="N341" s="113"/>
      <c r="O341" s="67">
        <f t="shared" si="94"/>
        <v>0</v>
      </c>
      <c r="P341" s="339">
        <f t="shared" si="95"/>
        <v>1</v>
      </c>
      <c r="Q341" s="392" t="str">
        <f>IF(AND(O341&gt;0,OR(A345="",A345=0)),"ERRO","OK")</f>
        <v>OK</v>
      </c>
      <c r="R341" s="226"/>
      <c r="Z341" s="151"/>
      <c r="AA341" s="151"/>
      <c r="AC341" s="187"/>
      <c r="AD341" s="187"/>
    </row>
    <row r="342" spans="1:30" ht="19.5" customHeight="1" thickBot="1">
      <c r="A342" s="260" t="s">
        <v>512</v>
      </c>
      <c r="B342" s="489" t="s">
        <v>443</v>
      </c>
      <c r="C342" s="490"/>
      <c r="D342" s="68">
        <f>SUM(D336:D341)</f>
        <v>0</v>
      </c>
      <c r="E342" s="68">
        <f aca="true" t="shared" si="96" ref="E342:M342">SUM(E336:E341)</f>
        <v>0</v>
      </c>
      <c r="F342" s="68">
        <f t="shared" si="96"/>
        <v>0</v>
      </c>
      <c r="G342" s="68">
        <f t="shared" si="96"/>
        <v>0</v>
      </c>
      <c r="H342" s="68">
        <f t="shared" si="96"/>
        <v>0</v>
      </c>
      <c r="I342" s="68">
        <f t="shared" si="96"/>
        <v>0</v>
      </c>
      <c r="J342" s="68">
        <f t="shared" si="96"/>
        <v>0</v>
      </c>
      <c r="K342" s="68">
        <f t="shared" si="96"/>
        <v>0</v>
      </c>
      <c r="L342" s="68">
        <f t="shared" si="96"/>
        <v>0</v>
      </c>
      <c r="M342" s="68">
        <f t="shared" si="96"/>
        <v>0</v>
      </c>
      <c r="N342" s="68">
        <f>SUM(N336:N341)</f>
        <v>0</v>
      </c>
      <c r="O342" s="69">
        <f t="shared" si="94"/>
        <v>0</v>
      </c>
      <c r="P342" s="339"/>
      <c r="Q342" s="397"/>
      <c r="R342" s="226"/>
      <c r="Z342" s="151"/>
      <c r="AA342" s="151"/>
      <c r="AC342" s="187"/>
      <c r="AD342" s="187"/>
    </row>
    <row r="343" spans="16:18" ht="13.5" customHeight="1">
      <c r="P343" s="226"/>
      <c r="Q343" s="226"/>
      <c r="R343" s="226"/>
    </row>
    <row r="344" spans="1:18" ht="13.5" customHeight="1" thickBot="1">
      <c r="A344" s="46" t="s">
        <v>456</v>
      </c>
      <c r="B344" s="46"/>
      <c r="C344" s="47"/>
      <c r="D344" s="47"/>
      <c r="E344" s="47"/>
      <c r="F344" s="47"/>
      <c r="G344" s="47"/>
      <c r="H344" s="47"/>
      <c r="I344" s="47"/>
      <c r="J344" s="47"/>
      <c r="K344" s="47"/>
      <c r="L344" s="47"/>
      <c r="M344" s="48"/>
      <c r="P344" s="226"/>
      <c r="Q344" s="226"/>
      <c r="R344" s="226"/>
    </row>
    <row r="345" spans="1:18" ht="13.5" customHeight="1" thickBot="1">
      <c r="A345" s="472"/>
      <c r="B345" s="473"/>
      <c r="C345" s="473"/>
      <c r="D345" s="473"/>
      <c r="E345" s="473"/>
      <c r="F345" s="473"/>
      <c r="G345" s="473"/>
      <c r="H345" s="473"/>
      <c r="I345" s="473"/>
      <c r="J345" s="473"/>
      <c r="K345" s="473"/>
      <c r="L345" s="473"/>
      <c r="M345" s="473"/>
      <c r="N345" s="473"/>
      <c r="O345" s="474"/>
      <c r="P345" s="226"/>
      <c r="Q345" s="226"/>
      <c r="R345" s="226"/>
    </row>
    <row r="346" spans="16:18" ht="13.5" customHeight="1">
      <c r="P346" s="226"/>
      <c r="Q346" s="226"/>
      <c r="R346" s="226"/>
    </row>
    <row r="347" spans="16:18" ht="13.5" customHeight="1">
      <c r="P347" s="226"/>
      <c r="Q347" s="226"/>
      <c r="R347" s="226"/>
    </row>
    <row r="348" spans="16:18" ht="13.5" customHeight="1" thickBot="1">
      <c r="P348" s="226"/>
      <c r="Q348" s="226"/>
      <c r="R348" s="226"/>
    </row>
    <row r="349" spans="1:30" s="196" customFormat="1" ht="60.75" customHeight="1">
      <c r="A349" s="32" t="s">
        <v>526</v>
      </c>
      <c r="B349" s="439" t="s">
        <v>462</v>
      </c>
      <c r="C349" s="434"/>
      <c r="D349" s="33" t="s">
        <v>606</v>
      </c>
      <c r="E349" s="33" t="s">
        <v>279</v>
      </c>
      <c r="F349" s="33" t="s">
        <v>610</v>
      </c>
      <c r="G349" s="33" t="s">
        <v>277</v>
      </c>
      <c r="H349" s="33" t="s">
        <v>278</v>
      </c>
      <c r="I349" s="33" t="s">
        <v>280</v>
      </c>
      <c r="J349" s="33" t="s">
        <v>281</v>
      </c>
      <c r="K349" s="33" t="s">
        <v>283</v>
      </c>
      <c r="L349" s="33" t="s">
        <v>545</v>
      </c>
      <c r="M349" s="33" t="s">
        <v>282</v>
      </c>
      <c r="N349" s="33" t="s">
        <v>608</v>
      </c>
      <c r="O349" s="65" t="s">
        <v>71</v>
      </c>
      <c r="P349" s="230"/>
      <c r="Q349" s="230"/>
      <c r="R349" s="394"/>
      <c r="S349" s="194"/>
      <c r="T349" s="194"/>
      <c r="U349" s="194"/>
      <c r="V349" s="194"/>
      <c r="W349" s="194"/>
      <c r="X349" s="194"/>
      <c r="Y349" s="194"/>
      <c r="Z349" s="194"/>
      <c r="AA349" s="194"/>
      <c r="AB349" s="195"/>
      <c r="AC349" s="195"/>
      <c r="AD349" s="195"/>
    </row>
    <row r="350" spans="1:30" s="196" customFormat="1" ht="13.5" customHeight="1">
      <c r="A350" s="446" t="s">
        <v>527</v>
      </c>
      <c r="B350" s="482" t="s">
        <v>611</v>
      </c>
      <c r="C350" s="10" t="s">
        <v>31</v>
      </c>
      <c r="D350" s="370"/>
      <c r="E350" s="370"/>
      <c r="F350" s="370"/>
      <c r="G350" s="370"/>
      <c r="H350" s="370"/>
      <c r="I350" s="370"/>
      <c r="J350" s="370"/>
      <c r="K350" s="370"/>
      <c r="L350" s="370"/>
      <c r="M350" s="370"/>
      <c r="N350" s="370"/>
      <c r="O350" s="35">
        <f aca="true" t="shared" si="97" ref="O350:O369">SUM(D350:N350)</f>
        <v>0</v>
      </c>
      <c r="P350" s="339">
        <f>IF(OR(G350="",H350="",I350="",J350="",K350="",L350="",M350="",N350="",G351="",H351="",I351="",J351="",K351="",L351="",M351="",N351=""),1,0)</f>
        <v>1</v>
      </c>
      <c r="Q350" s="230">
        <f>P350+P353+P356+P359+P362+P365+P368+P371</f>
        <v>8</v>
      </c>
      <c r="R350" s="394"/>
      <c r="S350" s="194"/>
      <c r="T350" s="194"/>
      <c r="U350" s="194"/>
      <c r="V350" s="194"/>
      <c r="W350" s="194"/>
      <c r="X350" s="194"/>
      <c r="Y350" s="194"/>
      <c r="Z350" s="194"/>
      <c r="AA350" s="194"/>
      <c r="AB350" s="195"/>
      <c r="AC350" s="195"/>
      <c r="AD350" s="195"/>
    </row>
    <row r="351" spans="1:30" s="196" customFormat="1" ht="13.5" customHeight="1">
      <c r="A351" s="447"/>
      <c r="B351" s="483"/>
      <c r="C351" s="11" t="s">
        <v>32</v>
      </c>
      <c r="D351" s="372"/>
      <c r="E351" s="372"/>
      <c r="F351" s="372"/>
      <c r="G351" s="372"/>
      <c r="H351" s="372"/>
      <c r="I351" s="372"/>
      <c r="J351" s="372"/>
      <c r="K351" s="372"/>
      <c r="L351" s="372"/>
      <c r="M351" s="372"/>
      <c r="N351" s="372"/>
      <c r="O351" s="36">
        <f t="shared" si="97"/>
        <v>0</v>
      </c>
      <c r="P351" s="339"/>
      <c r="Q351" s="230"/>
      <c r="R351" s="394"/>
      <c r="S351" s="194"/>
      <c r="T351" s="194"/>
      <c r="U351" s="194"/>
      <c r="V351" s="194"/>
      <c r="W351" s="194"/>
      <c r="X351" s="194"/>
      <c r="Y351" s="194"/>
      <c r="Z351" s="194"/>
      <c r="AA351" s="194"/>
      <c r="AB351" s="195"/>
      <c r="AC351" s="195"/>
      <c r="AD351" s="195"/>
    </row>
    <row r="352" spans="1:30" s="196" customFormat="1" ht="13.5" customHeight="1">
      <c r="A352" s="444"/>
      <c r="B352" s="484"/>
      <c r="C352" s="357" t="s">
        <v>276</v>
      </c>
      <c r="D352" s="371">
        <f>SUM(D350:D351)</f>
        <v>0</v>
      </c>
      <c r="E352" s="371">
        <f>SUM(E350:E351)</f>
        <v>0</v>
      </c>
      <c r="F352" s="371">
        <f>SUM(F350:F351)</f>
        <v>0</v>
      </c>
      <c r="G352" s="371">
        <f aca="true" t="shared" si="98" ref="G352:N352">SUM(G350:G351)</f>
        <v>0</v>
      </c>
      <c r="H352" s="371">
        <f t="shared" si="98"/>
        <v>0</v>
      </c>
      <c r="I352" s="371">
        <f t="shared" si="98"/>
        <v>0</v>
      </c>
      <c r="J352" s="371">
        <f t="shared" si="98"/>
        <v>0</v>
      </c>
      <c r="K352" s="371">
        <f t="shared" si="98"/>
        <v>0</v>
      </c>
      <c r="L352" s="371">
        <f t="shared" si="98"/>
        <v>0</v>
      </c>
      <c r="M352" s="371">
        <f t="shared" si="98"/>
        <v>0</v>
      </c>
      <c r="N352" s="371">
        <f t="shared" si="98"/>
        <v>0</v>
      </c>
      <c r="O352" s="373">
        <f t="shared" si="97"/>
        <v>0</v>
      </c>
      <c r="P352" s="230"/>
      <c r="Q352" s="230"/>
      <c r="R352" s="394"/>
      <c r="S352" s="194"/>
      <c r="T352" s="194"/>
      <c r="U352" s="194"/>
      <c r="V352" s="194"/>
      <c r="W352" s="194"/>
      <c r="X352" s="194"/>
      <c r="Y352" s="194"/>
      <c r="Z352" s="194"/>
      <c r="AA352" s="194"/>
      <c r="AB352" s="195"/>
      <c r="AC352" s="195"/>
      <c r="AD352" s="195"/>
    </row>
    <row r="353" spans="1:30" s="196" customFormat="1" ht="13.5" customHeight="1">
      <c r="A353" s="446" t="s">
        <v>528</v>
      </c>
      <c r="B353" s="424" t="s">
        <v>284</v>
      </c>
      <c r="C353" s="37" t="s">
        <v>31</v>
      </c>
      <c r="D353" s="14"/>
      <c r="E353" s="14"/>
      <c r="F353" s="14"/>
      <c r="G353" s="14"/>
      <c r="H353" s="14"/>
      <c r="I353" s="14"/>
      <c r="J353" s="14"/>
      <c r="K353" s="14"/>
      <c r="L353" s="14"/>
      <c r="M353" s="14"/>
      <c r="N353" s="14"/>
      <c r="O353" s="38">
        <f t="shared" si="97"/>
        <v>0</v>
      </c>
      <c r="P353" s="230">
        <f>IF(OR(E353="",F353="",G353="",H353="",I353="",J353="",K353="",L353="",M353="",N353="",E354="",F354="",G354="",H354="",I354="",J354="",K354="",L354="",M354="",N354=""),1,0)</f>
        <v>1</v>
      </c>
      <c r="Q353" s="230"/>
      <c r="R353" s="394"/>
      <c r="S353" s="194"/>
      <c r="T353" s="194"/>
      <c r="U353" s="194"/>
      <c r="V353" s="194"/>
      <c r="W353" s="194"/>
      <c r="X353" s="194"/>
      <c r="Y353" s="194"/>
      <c r="Z353" s="194"/>
      <c r="AA353" s="194"/>
      <c r="AB353" s="195"/>
      <c r="AC353" s="195"/>
      <c r="AD353" s="195"/>
    </row>
    <row r="354" spans="1:30" s="196" customFormat="1" ht="13.5" customHeight="1">
      <c r="A354" s="447"/>
      <c r="B354" s="425"/>
      <c r="C354" s="39" t="s">
        <v>32</v>
      </c>
      <c r="D354" s="16"/>
      <c r="E354" s="16"/>
      <c r="F354" s="16"/>
      <c r="G354" s="16"/>
      <c r="H354" s="16"/>
      <c r="I354" s="16"/>
      <c r="J354" s="16"/>
      <c r="K354" s="16"/>
      <c r="L354" s="16"/>
      <c r="M354" s="16"/>
      <c r="N354" s="16"/>
      <c r="O354" s="40">
        <f t="shared" si="97"/>
        <v>0</v>
      </c>
      <c r="P354" s="230"/>
      <c r="Q354" s="230"/>
      <c r="R354" s="394"/>
      <c r="S354" s="194"/>
      <c r="T354" s="194"/>
      <c r="U354" s="194"/>
      <c r="V354" s="194"/>
      <c r="W354" s="194"/>
      <c r="X354" s="194"/>
      <c r="Y354" s="194"/>
      <c r="Z354" s="194"/>
      <c r="AA354" s="194"/>
      <c r="AB354" s="195"/>
      <c r="AC354" s="195"/>
      <c r="AD354" s="195"/>
    </row>
    <row r="355" spans="1:30" s="196" customFormat="1" ht="13.5" customHeight="1">
      <c r="A355" s="444"/>
      <c r="B355" s="426"/>
      <c r="C355" s="351" t="s">
        <v>276</v>
      </c>
      <c r="D355" s="357">
        <f>SUM(D353:D354)</f>
        <v>0</v>
      </c>
      <c r="E355" s="357">
        <f aca="true" t="shared" si="99" ref="E355:N355">SUM(E353:E354)</f>
        <v>0</v>
      </c>
      <c r="F355" s="357">
        <f t="shared" si="99"/>
        <v>0</v>
      </c>
      <c r="G355" s="357">
        <f t="shared" si="99"/>
        <v>0</v>
      </c>
      <c r="H355" s="357">
        <f t="shared" si="99"/>
        <v>0</v>
      </c>
      <c r="I355" s="358">
        <f t="shared" si="99"/>
        <v>0</v>
      </c>
      <c r="J355" s="357">
        <f t="shared" si="99"/>
        <v>0</v>
      </c>
      <c r="K355" s="357">
        <f t="shared" si="99"/>
        <v>0</v>
      </c>
      <c r="L355" s="357">
        <f t="shared" si="99"/>
        <v>0</v>
      </c>
      <c r="M355" s="357">
        <f t="shared" si="99"/>
        <v>0</v>
      </c>
      <c r="N355" s="357">
        <f t="shared" si="99"/>
        <v>0</v>
      </c>
      <c r="O355" s="374">
        <f t="shared" si="97"/>
        <v>0</v>
      </c>
      <c r="P355" s="230"/>
      <c r="Q355" s="230"/>
      <c r="R355" s="394"/>
      <c r="S355" s="194"/>
      <c r="T355" s="194"/>
      <c r="U355" s="194"/>
      <c r="V355" s="194"/>
      <c r="W355" s="194"/>
      <c r="X355" s="194"/>
      <c r="Y355" s="194"/>
      <c r="Z355" s="194"/>
      <c r="AA355" s="194"/>
      <c r="AB355" s="195"/>
      <c r="AC355" s="195"/>
      <c r="AD355" s="195"/>
    </row>
    <row r="356" spans="1:30" s="196" customFormat="1" ht="13.5" customHeight="1">
      <c r="A356" s="446" t="s">
        <v>529</v>
      </c>
      <c r="B356" s="425" t="s">
        <v>612</v>
      </c>
      <c r="C356" s="114" t="s">
        <v>31</v>
      </c>
      <c r="D356" s="10">
        <v>0</v>
      </c>
      <c r="E356" s="10">
        <v>0</v>
      </c>
      <c r="F356" s="10">
        <v>0</v>
      </c>
      <c r="G356" s="14"/>
      <c r="H356" s="10">
        <v>0</v>
      </c>
      <c r="I356" s="10">
        <v>0</v>
      </c>
      <c r="J356" s="10">
        <v>0</v>
      </c>
      <c r="K356" s="10">
        <v>0</v>
      </c>
      <c r="L356" s="10">
        <v>0</v>
      </c>
      <c r="M356" s="10">
        <v>0</v>
      </c>
      <c r="N356" s="10">
        <v>0</v>
      </c>
      <c r="O356" s="375">
        <f t="shared" si="97"/>
        <v>0</v>
      </c>
      <c r="P356" s="230">
        <f>IF(OR(G356="",G357=""),1,0)</f>
        <v>1</v>
      </c>
      <c r="Q356" s="230"/>
      <c r="R356" s="394"/>
      <c r="S356" s="194"/>
      <c r="T356" s="194"/>
      <c r="U356" s="194"/>
      <c r="V356" s="194"/>
      <c r="W356" s="194"/>
      <c r="X356" s="194"/>
      <c r="Y356" s="194"/>
      <c r="Z356" s="194"/>
      <c r="AA356" s="194"/>
      <c r="AB356" s="195"/>
      <c r="AC356" s="195"/>
      <c r="AD356" s="195"/>
    </row>
    <row r="357" spans="1:30" s="196" customFormat="1" ht="13.5" customHeight="1">
      <c r="A357" s="447"/>
      <c r="B357" s="425"/>
      <c r="C357" s="39" t="s">
        <v>32</v>
      </c>
      <c r="D357" s="383">
        <v>0</v>
      </c>
      <c r="E357" s="383">
        <v>0</v>
      </c>
      <c r="F357" s="383">
        <v>0</v>
      </c>
      <c r="G357" s="384"/>
      <c r="H357" s="383">
        <v>0</v>
      </c>
      <c r="I357" s="383">
        <v>0</v>
      </c>
      <c r="J357" s="383">
        <v>0</v>
      </c>
      <c r="K357" s="383">
        <v>0</v>
      </c>
      <c r="L357" s="383">
        <v>0</v>
      </c>
      <c r="M357" s="383">
        <v>0</v>
      </c>
      <c r="N357" s="383">
        <v>0</v>
      </c>
      <c r="O357" s="36">
        <f t="shared" si="97"/>
        <v>0</v>
      </c>
      <c r="P357" s="230"/>
      <c r="Q357" s="230"/>
      <c r="R357" s="394"/>
      <c r="S357" s="194"/>
      <c r="T357" s="194"/>
      <c r="U357" s="194"/>
      <c r="V357" s="194"/>
      <c r="W357" s="194"/>
      <c r="X357" s="194"/>
      <c r="Y357" s="194"/>
      <c r="Z357" s="194"/>
      <c r="AA357" s="194"/>
      <c r="AB357" s="195"/>
      <c r="AC357" s="195"/>
      <c r="AD357" s="195"/>
    </row>
    <row r="358" spans="1:30" s="196" customFormat="1" ht="13.5" customHeight="1">
      <c r="A358" s="444"/>
      <c r="B358" s="426"/>
      <c r="C358" s="351" t="s">
        <v>276</v>
      </c>
      <c r="D358" s="382">
        <f>SUM(D356:D357)</f>
        <v>0</v>
      </c>
      <c r="E358" s="382">
        <f>SUM(E356:E357)</f>
        <v>0</v>
      </c>
      <c r="F358" s="382">
        <f>SUM(F356:F357)</f>
        <v>0</v>
      </c>
      <c r="G358" s="382">
        <f>SUM(G356:G357)</f>
        <v>0</v>
      </c>
      <c r="H358" s="382">
        <f aca="true" t="shared" si="100" ref="H358:N358">SUM(H356:H357)</f>
        <v>0</v>
      </c>
      <c r="I358" s="382">
        <f t="shared" si="100"/>
        <v>0</v>
      </c>
      <c r="J358" s="382">
        <f t="shared" si="100"/>
        <v>0</v>
      </c>
      <c r="K358" s="382">
        <f t="shared" si="100"/>
        <v>0</v>
      </c>
      <c r="L358" s="382">
        <f t="shared" si="100"/>
        <v>0</v>
      </c>
      <c r="M358" s="382">
        <f t="shared" si="100"/>
        <v>0</v>
      </c>
      <c r="N358" s="382">
        <f t="shared" si="100"/>
        <v>0</v>
      </c>
      <c r="O358" s="374">
        <f t="shared" si="97"/>
        <v>0</v>
      </c>
      <c r="P358" s="230"/>
      <c r="Q358" s="230"/>
      <c r="R358" s="394"/>
      <c r="S358" s="194"/>
      <c r="T358" s="194"/>
      <c r="U358" s="194"/>
      <c r="V358" s="194"/>
      <c r="W358" s="194"/>
      <c r="X358" s="194"/>
      <c r="Y358" s="194"/>
      <c r="Z358" s="194"/>
      <c r="AA358" s="194"/>
      <c r="AB358" s="195"/>
      <c r="AC358" s="195"/>
      <c r="AD358" s="195"/>
    </row>
    <row r="359" spans="1:30" s="196" customFormat="1" ht="13.5" customHeight="1">
      <c r="A359" s="446" t="s">
        <v>530</v>
      </c>
      <c r="B359" s="424" t="s">
        <v>95</v>
      </c>
      <c r="C359" s="37" t="s">
        <v>31</v>
      </c>
      <c r="D359" s="14"/>
      <c r="E359" s="14"/>
      <c r="F359" s="14"/>
      <c r="G359" s="14"/>
      <c r="H359" s="14"/>
      <c r="I359" s="14"/>
      <c r="J359" s="14"/>
      <c r="K359" s="14"/>
      <c r="L359" s="14"/>
      <c r="M359" s="14"/>
      <c r="N359" s="14"/>
      <c r="O359" s="38">
        <f t="shared" si="97"/>
        <v>0</v>
      </c>
      <c r="P359" s="230">
        <f>IF(OR(E359="",F359="",G359="",H359="",I359="",J359="",K359="",L359="",M359="",N359="",E360="",F360="",G360="",H360="",I360="",J360="",K360="",L360="",M360="",N360=""),1,0)</f>
        <v>1</v>
      </c>
      <c r="Q359" s="230"/>
      <c r="R359" s="394"/>
      <c r="S359" s="194"/>
      <c r="T359" s="194"/>
      <c r="U359" s="194"/>
      <c r="V359" s="194"/>
      <c r="W359" s="194"/>
      <c r="X359" s="194"/>
      <c r="Y359" s="194"/>
      <c r="Z359" s="194"/>
      <c r="AA359" s="194"/>
      <c r="AB359" s="195"/>
      <c r="AC359" s="195"/>
      <c r="AD359" s="195"/>
    </row>
    <row r="360" spans="1:30" s="196" customFormat="1" ht="13.5" customHeight="1">
      <c r="A360" s="447"/>
      <c r="B360" s="485"/>
      <c r="C360" s="39" t="s">
        <v>32</v>
      </c>
      <c r="D360" s="16"/>
      <c r="E360" s="16"/>
      <c r="F360" s="16"/>
      <c r="G360" s="16"/>
      <c r="H360" s="16"/>
      <c r="I360" s="16"/>
      <c r="J360" s="16"/>
      <c r="K360" s="16"/>
      <c r="L360" s="16"/>
      <c r="M360" s="16"/>
      <c r="N360" s="16"/>
      <c r="O360" s="40">
        <f t="shared" si="97"/>
        <v>0</v>
      </c>
      <c r="P360" s="230"/>
      <c r="Q360" s="230"/>
      <c r="R360" s="394"/>
      <c r="S360" s="194"/>
      <c r="T360" s="194"/>
      <c r="U360" s="194"/>
      <c r="V360" s="194"/>
      <c r="W360" s="194"/>
      <c r="X360" s="194"/>
      <c r="Y360" s="194"/>
      <c r="Z360" s="194"/>
      <c r="AA360" s="194"/>
      <c r="AB360" s="195"/>
      <c r="AC360" s="195"/>
      <c r="AD360" s="195"/>
    </row>
    <row r="361" spans="1:30" s="196" customFormat="1" ht="13.5" customHeight="1">
      <c r="A361" s="444"/>
      <c r="B361" s="486"/>
      <c r="C361" s="351" t="s">
        <v>276</v>
      </c>
      <c r="D361" s="351">
        <f aca="true" t="shared" si="101" ref="D361:N361">SUM(D359:D360)</f>
        <v>0</v>
      </c>
      <c r="E361" s="351">
        <f t="shared" si="101"/>
        <v>0</v>
      </c>
      <c r="F361" s="351">
        <f t="shared" si="101"/>
        <v>0</v>
      </c>
      <c r="G361" s="351">
        <f t="shared" si="101"/>
        <v>0</v>
      </c>
      <c r="H361" s="351">
        <f t="shared" si="101"/>
        <v>0</v>
      </c>
      <c r="I361" s="359">
        <f t="shared" si="101"/>
        <v>0</v>
      </c>
      <c r="J361" s="351">
        <f t="shared" si="101"/>
        <v>0</v>
      </c>
      <c r="K361" s="351">
        <f t="shared" si="101"/>
        <v>0</v>
      </c>
      <c r="L361" s="351">
        <f t="shared" si="101"/>
        <v>0</v>
      </c>
      <c r="M361" s="351">
        <f t="shared" si="101"/>
        <v>0</v>
      </c>
      <c r="N361" s="351">
        <f t="shared" si="101"/>
        <v>0</v>
      </c>
      <c r="O361" s="374">
        <f t="shared" si="97"/>
        <v>0</v>
      </c>
      <c r="P361" s="230"/>
      <c r="Q361" s="230"/>
      <c r="R361" s="394"/>
      <c r="S361" s="194"/>
      <c r="T361" s="194"/>
      <c r="U361" s="194"/>
      <c r="V361" s="194"/>
      <c r="W361" s="194"/>
      <c r="X361" s="194"/>
      <c r="Y361" s="194"/>
      <c r="Z361" s="194"/>
      <c r="AA361" s="194"/>
      <c r="AB361" s="195"/>
      <c r="AC361" s="195"/>
      <c r="AD361" s="195"/>
    </row>
    <row r="362" spans="1:30" s="196" customFormat="1" ht="13.5" customHeight="1">
      <c r="A362" s="446" t="s">
        <v>531</v>
      </c>
      <c r="B362" s="424" t="s">
        <v>613</v>
      </c>
      <c r="C362" s="37" t="s">
        <v>31</v>
      </c>
      <c r="D362" s="10">
        <v>0</v>
      </c>
      <c r="E362" s="10">
        <v>0</v>
      </c>
      <c r="F362" s="14"/>
      <c r="G362" s="10">
        <v>0</v>
      </c>
      <c r="H362" s="10">
        <v>0</v>
      </c>
      <c r="I362" s="10">
        <v>0</v>
      </c>
      <c r="J362" s="10">
        <v>0</v>
      </c>
      <c r="K362" s="10">
        <v>0</v>
      </c>
      <c r="L362" s="10">
        <v>0</v>
      </c>
      <c r="M362" s="10">
        <v>0</v>
      </c>
      <c r="N362" s="10">
        <v>0</v>
      </c>
      <c r="O362" s="38">
        <f t="shared" si="97"/>
        <v>0</v>
      </c>
      <c r="P362" s="230">
        <f>IF(OR(F362="",F363=""),1,0)</f>
        <v>1</v>
      </c>
      <c r="Q362" s="230"/>
      <c r="R362" s="394"/>
      <c r="S362" s="194"/>
      <c r="T362" s="194"/>
      <c r="U362" s="194"/>
      <c r="V362" s="194"/>
      <c r="W362" s="194"/>
      <c r="X362" s="194"/>
      <c r="Y362" s="194"/>
      <c r="Z362" s="194"/>
      <c r="AA362" s="194"/>
      <c r="AB362" s="195"/>
      <c r="AC362" s="195"/>
      <c r="AD362" s="195"/>
    </row>
    <row r="363" spans="1:30" s="196" customFormat="1" ht="13.5" customHeight="1">
      <c r="A363" s="447"/>
      <c r="B363" s="485"/>
      <c r="C363" s="39" t="s">
        <v>32</v>
      </c>
      <c r="D363" s="11">
        <v>0</v>
      </c>
      <c r="E363" s="11">
        <v>0</v>
      </c>
      <c r="F363" s="16"/>
      <c r="G363" s="11">
        <v>0</v>
      </c>
      <c r="H363" s="11">
        <v>0</v>
      </c>
      <c r="I363" s="11">
        <v>0</v>
      </c>
      <c r="J363" s="11">
        <v>0</v>
      </c>
      <c r="K363" s="11">
        <v>0</v>
      </c>
      <c r="L363" s="11">
        <v>0</v>
      </c>
      <c r="M363" s="11">
        <v>0</v>
      </c>
      <c r="N363" s="11">
        <v>0</v>
      </c>
      <c r="O363" s="40">
        <f t="shared" si="97"/>
        <v>0</v>
      </c>
      <c r="P363" s="230"/>
      <c r="Q363" s="230"/>
      <c r="R363" s="394"/>
      <c r="S363" s="194"/>
      <c r="T363" s="194"/>
      <c r="U363" s="194"/>
      <c r="V363" s="194"/>
      <c r="W363" s="194"/>
      <c r="X363" s="194"/>
      <c r="Y363" s="194"/>
      <c r="Z363" s="194"/>
      <c r="AA363" s="194"/>
      <c r="AB363" s="195"/>
      <c r="AC363" s="195"/>
      <c r="AD363" s="195"/>
    </row>
    <row r="364" spans="1:30" s="196" customFormat="1" ht="13.5" customHeight="1">
      <c r="A364" s="444"/>
      <c r="B364" s="486"/>
      <c r="C364" s="351" t="s">
        <v>276</v>
      </c>
      <c r="D364" s="351">
        <f>SUM(D362:D363)</f>
        <v>0</v>
      </c>
      <c r="E364" s="351">
        <f>SUM(E362:E363)</f>
        <v>0</v>
      </c>
      <c r="F364" s="351">
        <f>SUM(F362:F363)</f>
        <v>0</v>
      </c>
      <c r="G364" s="351">
        <f aca="true" t="shared" si="102" ref="G364:N364">SUM(G362:G363)</f>
        <v>0</v>
      </c>
      <c r="H364" s="351">
        <f t="shared" si="102"/>
        <v>0</v>
      </c>
      <c r="I364" s="351">
        <f t="shared" si="102"/>
        <v>0</v>
      </c>
      <c r="J364" s="351">
        <f t="shared" si="102"/>
        <v>0</v>
      </c>
      <c r="K364" s="351">
        <f t="shared" si="102"/>
        <v>0</v>
      </c>
      <c r="L364" s="351">
        <f t="shared" si="102"/>
        <v>0</v>
      </c>
      <c r="M364" s="351">
        <f t="shared" si="102"/>
        <v>0</v>
      </c>
      <c r="N364" s="351">
        <f t="shared" si="102"/>
        <v>0</v>
      </c>
      <c r="O364" s="374">
        <f t="shared" si="97"/>
        <v>0</v>
      </c>
      <c r="P364" s="230"/>
      <c r="Q364" s="230"/>
      <c r="R364" s="394"/>
      <c r="S364" s="194"/>
      <c r="T364" s="194"/>
      <c r="U364" s="194"/>
      <c r="V364" s="194"/>
      <c r="W364" s="194"/>
      <c r="X364" s="194"/>
      <c r="Y364" s="194"/>
      <c r="Z364" s="194"/>
      <c r="AA364" s="194"/>
      <c r="AB364" s="195"/>
      <c r="AC364" s="195"/>
      <c r="AD364" s="195"/>
    </row>
    <row r="365" spans="1:30" s="196" customFormat="1" ht="13.5" customHeight="1">
      <c r="A365" s="446" t="s">
        <v>532</v>
      </c>
      <c r="B365" s="424" t="s">
        <v>614</v>
      </c>
      <c r="C365" s="37" t="s">
        <v>31</v>
      </c>
      <c r="D365" s="10">
        <v>0</v>
      </c>
      <c r="E365" s="10">
        <v>0</v>
      </c>
      <c r="F365" s="14"/>
      <c r="G365" s="10">
        <v>0</v>
      </c>
      <c r="H365" s="10">
        <v>0</v>
      </c>
      <c r="I365" s="10">
        <v>0</v>
      </c>
      <c r="J365" s="10">
        <v>0</v>
      </c>
      <c r="K365" s="10">
        <v>0</v>
      </c>
      <c r="L365" s="10">
        <v>0</v>
      </c>
      <c r="M365" s="10">
        <v>0</v>
      </c>
      <c r="N365" s="10">
        <v>0</v>
      </c>
      <c r="O365" s="38">
        <f t="shared" si="97"/>
        <v>0</v>
      </c>
      <c r="P365" s="230">
        <f>IF(OR(F365="",F366=""),1,0)</f>
        <v>1</v>
      </c>
      <c r="Q365" s="230"/>
      <c r="R365" s="394"/>
      <c r="S365" s="194"/>
      <c r="T365" s="194"/>
      <c r="U365" s="194"/>
      <c r="V365" s="194"/>
      <c r="W365" s="194"/>
      <c r="X365" s="194"/>
      <c r="Y365" s="194"/>
      <c r="Z365" s="194"/>
      <c r="AA365" s="194"/>
      <c r="AB365" s="195"/>
      <c r="AC365" s="195"/>
      <c r="AD365" s="195"/>
    </row>
    <row r="366" spans="1:30" s="196" customFormat="1" ht="13.5" customHeight="1">
      <c r="A366" s="447"/>
      <c r="B366" s="485"/>
      <c r="C366" s="39" t="s">
        <v>32</v>
      </c>
      <c r="D366" s="11">
        <v>0</v>
      </c>
      <c r="E366" s="11">
        <v>0</v>
      </c>
      <c r="F366" s="16"/>
      <c r="G366" s="11">
        <v>0</v>
      </c>
      <c r="H366" s="11">
        <v>0</v>
      </c>
      <c r="I366" s="11">
        <v>0</v>
      </c>
      <c r="J366" s="11">
        <v>0</v>
      </c>
      <c r="K366" s="11">
        <v>0</v>
      </c>
      <c r="L366" s="11">
        <v>0</v>
      </c>
      <c r="M366" s="11">
        <v>0</v>
      </c>
      <c r="N366" s="11">
        <v>0</v>
      </c>
      <c r="O366" s="40">
        <f t="shared" si="97"/>
        <v>0</v>
      </c>
      <c r="P366" s="230"/>
      <c r="Q366" s="230"/>
      <c r="R366" s="394"/>
      <c r="S366" s="194"/>
      <c r="T366" s="194"/>
      <c r="U366" s="194"/>
      <c r="V366" s="194"/>
      <c r="W366" s="194"/>
      <c r="X366" s="194"/>
      <c r="Y366" s="194"/>
      <c r="Z366" s="194"/>
      <c r="AA366" s="194"/>
      <c r="AB366" s="195"/>
      <c r="AC366" s="195"/>
      <c r="AD366" s="195"/>
    </row>
    <row r="367" spans="1:30" s="196" customFormat="1" ht="13.5" customHeight="1">
      <c r="A367" s="444"/>
      <c r="B367" s="486"/>
      <c r="C367" s="351" t="s">
        <v>276</v>
      </c>
      <c r="D367" s="351">
        <f>SUM(D365:D366)</f>
        <v>0</v>
      </c>
      <c r="E367" s="351">
        <f>SUM(E365:E366)</f>
        <v>0</v>
      </c>
      <c r="F367" s="351">
        <f>SUM(F365:F366)</f>
        <v>0</v>
      </c>
      <c r="G367" s="351">
        <f aca="true" t="shared" si="103" ref="G367:N367">SUM(G365:G366)</f>
        <v>0</v>
      </c>
      <c r="H367" s="351">
        <f t="shared" si="103"/>
        <v>0</v>
      </c>
      <c r="I367" s="351">
        <f t="shared" si="103"/>
        <v>0</v>
      </c>
      <c r="J367" s="351">
        <f t="shared" si="103"/>
        <v>0</v>
      </c>
      <c r="K367" s="351">
        <f t="shared" si="103"/>
        <v>0</v>
      </c>
      <c r="L367" s="351">
        <f t="shared" si="103"/>
        <v>0</v>
      </c>
      <c r="M367" s="351">
        <f t="shared" si="103"/>
        <v>0</v>
      </c>
      <c r="N367" s="351">
        <f t="shared" si="103"/>
        <v>0</v>
      </c>
      <c r="O367" s="374">
        <f t="shared" si="97"/>
        <v>0</v>
      </c>
      <c r="P367" s="230"/>
      <c r="Q367" s="230"/>
      <c r="R367" s="394"/>
      <c r="S367" s="194"/>
      <c r="T367" s="194"/>
      <c r="U367" s="194"/>
      <c r="V367" s="194"/>
      <c r="W367" s="194"/>
      <c r="X367" s="194"/>
      <c r="Y367" s="194"/>
      <c r="Z367" s="194"/>
      <c r="AA367" s="194"/>
      <c r="AB367" s="195"/>
      <c r="AC367" s="195"/>
      <c r="AD367" s="195"/>
    </row>
    <row r="368" spans="1:30" s="196" customFormat="1" ht="13.5" customHeight="1">
      <c r="A368" s="446" t="s">
        <v>533</v>
      </c>
      <c r="B368" s="424" t="s">
        <v>513</v>
      </c>
      <c r="C368" s="41" t="s">
        <v>31</v>
      </c>
      <c r="D368" s="18"/>
      <c r="E368" s="18"/>
      <c r="F368" s="18"/>
      <c r="G368" s="18"/>
      <c r="H368" s="18"/>
      <c r="I368" s="18"/>
      <c r="J368" s="18"/>
      <c r="K368" s="18"/>
      <c r="L368" s="18"/>
      <c r="M368" s="18"/>
      <c r="N368" s="18"/>
      <c r="O368" s="376">
        <f t="shared" si="97"/>
        <v>0</v>
      </c>
      <c r="P368" s="230">
        <f>IF(OR(E368="",F368="",G368="",H368="",I368="",J368="",K368="",L368="",M368="",N368="",E369="",F369="",G369="",H369="",I369="",J369="",K369="",L369="",M369="",N369=""),1,0)</f>
        <v>1</v>
      </c>
      <c r="Q368" s="230"/>
      <c r="R368" s="394"/>
      <c r="S368" s="194"/>
      <c r="T368" s="194"/>
      <c r="U368" s="194"/>
      <c r="V368" s="194"/>
      <c r="W368" s="194"/>
      <c r="X368" s="194"/>
      <c r="Y368" s="194"/>
      <c r="Z368" s="194"/>
      <c r="AA368" s="194"/>
      <c r="AB368" s="195"/>
      <c r="AC368" s="195"/>
      <c r="AD368" s="195"/>
    </row>
    <row r="369" spans="1:30" s="196" customFormat="1" ht="13.5" customHeight="1">
      <c r="A369" s="447"/>
      <c r="B369" s="425"/>
      <c r="C369" s="43" t="s">
        <v>32</v>
      </c>
      <c r="D369" s="21"/>
      <c r="E369" s="21"/>
      <c r="F369" s="21"/>
      <c r="G369" s="21"/>
      <c r="H369" s="21"/>
      <c r="I369" s="21"/>
      <c r="J369" s="21"/>
      <c r="K369" s="21"/>
      <c r="L369" s="21"/>
      <c r="M369" s="21"/>
      <c r="N369" s="21"/>
      <c r="O369" s="377">
        <f t="shared" si="97"/>
        <v>0</v>
      </c>
      <c r="P369" s="230"/>
      <c r="Q369" s="230"/>
      <c r="R369" s="394"/>
      <c r="S369" s="194"/>
      <c r="T369" s="194"/>
      <c r="U369" s="194"/>
      <c r="V369" s="194"/>
      <c r="W369" s="194"/>
      <c r="X369" s="194"/>
      <c r="Y369" s="194"/>
      <c r="Z369" s="194"/>
      <c r="AA369" s="194"/>
      <c r="AB369" s="195"/>
      <c r="AC369" s="195"/>
      <c r="AD369" s="195"/>
    </row>
    <row r="370" spans="1:30" s="196" customFormat="1" ht="13.5" customHeight="1">
      <c r="A370" s="444"/>
      <c r="B370" s="426"/>
      <c r="C370" s="351" t="s">
        <v>276</v>
      </c>
      <c r="D370" s="351">
        <f aca="true" t="shared" si="104" ref="D370:N370">SUM(D368:D369)</f>
        <v>0</v>
      </c>
      <c r="E370" s="351">
        <f t="shared" si="104"/>
        <v>0</v>
      </c>
      <c r="F370" s="351">
        <f t="shared" si="104"/>
        <v>0</v>
      </c>
      <c r="G370" s="351">
        <f t="shared" si="104"/>
        <v>0</v>
      </c>
      <c r="H370" s="351">
        <f t="shared" si="104"/>
        <v>0</v>
      </c>
      <c r="I370" s="359">
        <f t="shared" si="104"/>
        <v>0</v>
      </c>
      <c r="J370" s="351">
        <f t="shared" si="104"/>
        <v>0</v>
      </c>
      <c r="K370" s="351">
        <f t="shared" si="104"/>
        <v>0</v>
      </c>
      <c r="L370" s="351">
        <f t="shared" si="104"/>
        <v>0</v>
      </c>
      <c r="M370" s="351">
        <f t="shared" si="104"/>
        <v>0</v>
      </c>
      <c r="N370" s="351">
        <f t="shared" si="104"/>
        <v>0</v>
      </c>
      <c r="O370" s="378">
        <f>O368+O369</f>
        <v>0</v>
      </c>
      <c r="P370" s="230"/>
      <c r="Q370" s="230"/>
      <c r="R370" s="394"/>
      <c r="S370" s="194"/>
      <c r="T370" s="194"/>
      <c r="U370" s="194"/>
      <c r="V370" s="194"/>
      <c r="W370" s="194"/>
      <c r="X370" s="194"/>
      <c r="Y370" s="194"/>
      <c r="Z370" s="194"/>
      <c r="AA370" s="194"/>
      <c r="AB370" s="195"/>
      <c r="AC370" s="195"/>
      <c r="AD370" s="195"/>
    </row>
    <row r="371" spans="1:30" s="196" customFormat="1" ht="13.5" customHeight="1">
      <c r="A371" s="446" t="s">
        <v>534</v>
      </c>
      <c r="B371" s="425" t="s">
        <v>503</v>
      </c>
      <c r="C371" s="119" t="s">
        <v>31</v>
      </c>
      <c r="D371" s="379"/>
      <c r="E371" s="379"/>
      <c r="F371" s="379"/>
      <c r="G371" s="379"/>
      <c r="H371" s="379"/>
      <c r="I371" s="379"/>
      <c r="J371" s="379"/>
      <c r="K371" s="379"/>
      <c r="L371" s="379"/>
      <c r="M371" s="379"/>
      <c r="N371" s="379"/>
      <c r="O371" s="380">
        <f>SUM(D371:N371)</f>
        <v>0</v>
      </c>
      <c r="P371" s="230">
        <f>IF(OR(E371="",F371="",G371="",H371="",I371="",J371="",K371="",L371="",M371="",N371="",E372="",F372="",G372="",H372="",I372="",J372="",K372="",L372="",M372="",N372=""),1,0)</f>
        <v>1</v>
      </c>
      <c r="Q371" s="230"/>
      <c r="R371" s="394"/>
      <c r="S371" s="194"/>
      <c r="T371" s="194"/>
      <c r="U371" s="194"/>
      <c r="V371" s="194"/>
      <c r="W371" s="194"/>
      <c r="X371" s="194"/>
      <c r="Y371" s="194"/>
      <c r="Z371" s="194"/>
      <c r="AA371" s="194"/>
      <c r="AB371" s="195"/>
      <c r="AC371" s="195"/>
      <c r="AD371" s="195"/>
    </row>
    <row r="372" spans="1:30" s="196" customFormat="1" ht="13.5" customHeight="1">
      <c r="A372" s="447"/>
      <c r="B372" s="425"/>
      <c r="C372" s="43" t="s">
        <v>32</v>
      </c>
      <c r="D372" s="21"/>
      <c r="E372" s="21"/>
      <c r="F372" s="21"/>
      <c r="G372" s="21"/>
      <c r="H372" s="21"/>
      <c r="I372" s="21"/>
      <c r="J372" s="21"/>
      <c r="K372" s="21"/>
      <c r="L372" s="21"/>
      <c r="M372" s="21"/>
      <c r="N372" s="21"/>
      <c r="O372" s="377">
        <f>SUM(D372:N372)</f>
        <v>0</v>
      </c>
      <c r="P372" s="339"/>
      <c r="Q372" s="230"/>
      <c r="R372" s="394"/>
      <c r="S372" s="194"/>
      <c r="T372" s="194"/>
      <c r="U372" s="194"/>
      <c r="V372" s="194"/>
      <c r="W372" s="194"/>
      <c r="X372" s="194"/>
      <c r="Y372" s="194"/>
      <c r="Z372" s="194"/>
      <c r="AA372" s="194"/>
      <c r="AB372" s="195"/>
      <c r="AC372" s="195"/>
      <c r="AD372" s="195"/>
    </row>
    <row r="373" spans="1:30" s="196" customFormat="1" ht="13.5" customHeight="1" thickBot="1">
      <c r="A373" s="440"/>
      <c r="B373" s="656"/>
      <c r="C373" s="352" t="s">
        <v>276</v>
      </c>
      <c r="D373" s="352">
        <f>SUM(D371:D372)</f>
        <v>0</v>
      </c>
      <c r="E373" s="352">
        <f>SUM(E371:E372)</f>
        <v>0</v>
      </c>
      <c r="F373" s="352">
        <f>SUM(F371:F372)</f>
        <v>0</v>
      </c>
      <c r="G373" s="352">
        <f aca="true" t="shared" si="105" ref="G373:N373">SUM(G371:G372)</f>
        <v>0</v>
      </c>
      <c r="H373" s="352">
        <f t="shared" si="105"/>
        <v>0</v>
      </c>
      <c r="I373" s="360">
        <f t="shared" si="105"/>
        <v>0</v>
      </c>
      <c r="J373" s="352">
        <f t="shared" si="105"/>
        <v>0</v>
      </c>
      <c r="K373" s="352">
        <f t="shared" si="105"/>
        <v>0</v>
      </c>
      <c r="L373" s="352">
        <f t="shared" si="105"/>
        <v>0</v>
      </c>
      <c r="M373" s="352">
        <f t="shared" si="105"/>
        <v>0</v>
      </c>
      <c r="N373" s="352">
        <f t="shared" si="105"/>
        <v>0</v>
      </c>
      <c r="O373" s="381">
        <f>O371+O372</f>
        <v>0</v>
      </c>
      <c r="P373" s="339"/>
      <c r="Q373" s="230"/>
      <c r="R373" s="394"/>
      <c r="S373" s="194"/>
      <c r="T373" s="194"/>
      <c r="U373" s="194"/>
      <c r="V373" s="194"/>
      <c r="W373" s="194"/>
      <c r="X373" s="194"/>
      <c r="Y373" s="194"/>
      <c r="Z373" s="194"/>
      <c r="AA373" s="194"/>
      <c r="AB373" s="195"/>
      <c r="AC373" s="195"/>
      <c r="AD373" s="195"/>
    </row>
    <row r="374" spans="1:30" s="196" customFormat="1" ht="13.5" customHeight="1">
      <c r="A374" s="85"/>
      <c r="B374" s="385"/>
      <c r="C374" s="51"/>
      <c r="D374" s="51"/>
      <c r="E374" s="51"/>
      <c r="F374" s="51"/>
      <c r="G374" s="51"/>
      <c r="H374" s="51"/>
      <c r="I374" s="51"/>
      <c r="J374" s="51"/>
      <c r="K374" s="51"/>
      <c r="L374" s="51"/>
      <c r="M374" s="51"/>
      <c r="N374" s="51"/>
      <c r="O374" s="51"/>
      <c r="P374" s="339"/>
      <c r="Q374" s="230"/>
      <c r="R374" s="394"/>
      <c r="S374" s="194"/>
      <c r="T374" s="194"/>
      <c r="U374" s="194"/>
      <c r="V374" s="194"/>
      <c r="W374" s="194"/>
      <c r="X374" s="194"/>
      <c r="Y374" s="194"/>
      <c r="Z374" s="194"/>
      <c r="AA374" s="194"/>
      <c r="AB374" s="195"/>
      <c r="AC374" s="195"/>
      <c r="AD374" s="195"/>
    </row>
    <row r="375" spans="1:29" ht="13.5" customHeight="1">
      <c r="A375" s="126" t="s">
        <v>375</v>
      </c>
      <c r="B375" s="385"/>
      <c r="C375" s="51"/>
      <c r="D375" s="51"/>
      <c r="E375" s="51"/>
      <c r="F375" s="51"/>
      <c r="G375" s="51"/>
      <c r="H375" s="51"/>
      <c r="I375" s="51"/>
      <c r="J375" s="51"/>
      <c r="K375" s="51"/>
      <c r="L375" s="51"/>
      <c r="M375" s="51"/>
      <c r="N375" s="51"/>
      <c r="O375" s="348"/>
      <c r="P375" s="339"/>
      <c r="Q375" s="226"/>
      <c r="R375" s="226"/>
      <c r="Z375" s="151"/>
      <c r="AC375" s="187"/>
    </row>
    <row r="376" spans="1:29" ht="13.5" customHeight="1">
      <c r="A376" s="481" t="s">
        <v>615</v>
      </c>
      <c r="B376" s="481"/>
      <c r="C376" s="481"/>
      <c r="D376" s="481"/>
      <c r="E376" s="481"/>
      <c r="F376" s="481"/>
      <c r="G376" s="481"/>
      <c r="H376" s="481"/>
      <c r="I376" s="481"/>
      <c r="J376" s="481"/>
      <c r="K376" s="481"/>
      <c r="L376" s="481"/>
      <c r="M376" s="481"/>
      <c r="N376" s="481"/>
      <c r="O376" s="348"/>
      <c r="P376" s="339"/>
      <c r="Q376" s="226"/>
      <c r="R376" s="226"/>
      <c r="Z376" s="151"/>
      <c r="AC376" s="187"/>
    </row>
    <row r="377" spans="1:29" ht="13.5" customHeight="1">
      <c r="A377" s="481"/>
      <c r="B377" s="481"/>
      <c r="C377" s="481"/>
      <c r="D377" s="481"/>
      <c r="E377" s="481"/>
      <c r="F377" s="481"/>
      <c r="G377" s="481"/>
      <c r="H377" s="481"/>
      <c r="I377" s="481"/>
      <c r="J377" s="481"/>
      <c r="K377" s="481"/>
      <c r="L377" s="481"/>
      <c r="M377" s="481"/>
      <c r="N377" s="481"/>
      <c r="O377" s="348"/>
      <c r="P377" s="339"/>
      <c r="Q377" s="226"/>
      <c r="R377" s="226"/>
      <c r="Z377" s="151"/>
      <c r="AC377" s="187"/>
    </row>
    <row r="378" spans="1:29" ht="13.5" customHeight="1">
      <c r="A378" s="481"/>
      <c r="B378" s="481"/>
      <c r="C378" s="481"/>
      <c r="D378" s="481"/>
      <c r="E378" s="481"/>
      <c r="F378" s="481"/>
      <c r="G378" s="481"/>
      <c r="H378" s="481"/>
      <c r="I378" s="481"/>
      <c r="J378" s="481"/>
      <c r="K378" s="481"/>
      <c r="L378" s="481"/>
      <c r="M378" s="481"/>
      <c r="N378" s="481"/>
      <c r="O378" s="348"/>
      <c r="P378" s="339"/>
      <c r="Q378" s="226"/>
      <c r="R378" s="226"/>
      <c r="Z378" s="151"/>
      <c r="AC378" s="187"/>
    </row>
    <row r="379" spans="1:29" ht="13.5" customHeight="1">
      <c r="A379" s="481"/>
      <c r="B379" s="481"/>
      <c r="C379" s="481"/>
      <c r="D379" s="481"/>
      <c r="E379" s="481"/>
      <c r="F379" s="481"/>
      <c r="G379" s="481"/>
      <c r="H379" s="481"/>
      <c r="I379" s="481"/>
      <c r="J379" s="481"/>
      <c r="K379" s="481"/>
      <c r="L379" s="481"/>
      <c r="M379" s="481"/>
      <c r="N379" s="481"/>
      <c r="O379" s="348"/>
      <c r="P379" s="339"/>
      <c r="Q379" s="226"/>
      <c r="R379" s="226"/>
      <c r="Z379" s="151"/>
      <c r="AC379" s="187"/>
    </row>
    <row r="380" spans="1:29" ht="13.5" customHeight="1">
      <c r="A380" s="200"/>
      <c r="B380" s="195"/>
      <c r="C380" s="193"/>
      <c r="D380" s="195"/>
      <c r="E380" s="195"/>
      <c r="F380" s="195"/>
      <c r="G380" s="195"/>
      <c r="H380" s="195"/>
      <c r="I380" s="195"/>
      <c r="J380" s="195"/>
      <c r="K380" s="195"/>
      <c r="L380" s="195"/>
      <c r="M380" s="195"/>
      <c r="N380" s="195"/>
      <c r="O380" s="193"/>
      <c r="P380" s="230"/>
      <c r="Q380" s="226"/>
      <c r="R380" s="226"/>
      <c r="Z380" s="151"/>
      <c r="AC380" s="187"/>
    </row>
    <row r="381" spans="1:29" ht="13.5" customHeight="1">
      <c r="A381" s="200"/>
      <c r="B381" s="195"/>
      <c r="C381" s="193"/>
      <c r="D381" s="195"/>
      <c r="E381" s="195"/>
      <c r="F381" s="195"/>
      <c r="G381" s="195"/>
      <c r="H381" s="195"/>
      <c r="I381" s="195"/>
      <c r="J381" s="195"/>
      <c r="K381" s="195"/>
      <c r="L381" s="195"/>
      <c r="M381" s="195"/>
      <c r="N381" s="195"/>
      <c r="O381" s="193"/>
      <c r="P381" s="230"/>
      <c r="Q381" s="226"/>
      <c r="R381" s="226"/>
      <c r="Z381" s="151"/>
      <c r="AC381" s="187"/>
    </row>
    <row r="382" spans="1:29" ht="13.5" customHeight="1" thickBot="1">
      <c r="A382" s="200"/>
      <c r="B382" s="195"/>
      <c r="C382" s="193"/>
      <c r="D382" s="195"/>
      <c r="E382" s="195"/>
      <c r="F382" s="195"/>
      <c r="G382" s="195"/>
      <c r="H382" s="195"/>
      <c r="I382" s="195"/>
      <c r="J382" s="195"/>
      <c r="K382" s="195"/>
      <c r="L382" s="195"/>
      <c r="M382" s="195"/>
      <c r="N382" s="195"/>
      <c r="O382" s="193"/>
      <c r="P382" s="230"/>
      <c r="Q382" s="226"/>
      <c r="R382" s="226"/>
      <c r="Z382" s="151"/>
      <c r="AC382" s="187"/>
    </row>
    <row r="383" spans="1:30" ht="60.75">
      <c r="A383" s="32" t="s">
        <v>97</v>
      </c>
      <c r="B383" s="439" t="s">
        <v>605</v>
      </c>
      <c r="C383" s="434"/>
      <c r="D383" s="33" t="s">
        <v>606</v>
      </c>
      <c r="E383" s="33" t="s">
        <v>279</v>
      </c>
      <c r="F383" s="33" t="s">
        <v>610</v>
      </c>
      <c r="G383" s="33" t="s">
        <v>277</v>
      </c>
      <c r="H383" s="33" t="s">
        <v>278</v>
      </c>
      <c r="I383" s="33" t="s">
        <v>280</v>
      </c>
      <c r="J383" s="33" t="s">
        <v>281</v>
      </c>
      <c r="K383" s="33" t="s">
        <v>283</v>
      </c>
      <c r="L383" s="33" t="s">
        <v>545</v>
      </c>
      <c r="M383" s="33" t="s">
        <v>282</v>
      </c>
      <c r="N383" s="33" t="s">
        <v>608</v>
      </c>
      <c r="O383" s="34" t="s">
        <v>71</v>
      </c>
      <c r="P383" s="339"/>
      <c r="Q383" s="339"/>
      <c r="R383" s="226"/>
      <c r="Z383" s="151"/>
      <c r="AA383" s="151"/>
      <c r="AC383" s="187"/>
      <c r="AD383" s="187"/>
    </row>
    <row r="384" spans="1:30" ht="13.5" customHeight="1">
      <c r="A384" s="446" t="s">
        <v>98</v>
      </c>
      <c r="B384" s="478" t="s">
        <v>362</v>
      </c>
      <c r="C384" s="37" t="s">
        <v>31</v>
      </c>
      <c r="D384" s="14"/>
      <c r="E384" s="14"/>
      <c r="F384" s="14"/>
      <c r="G384" s="14"/>
      <c r="H384" s="14"/>
      <c r="I384" s="14"/>
      <c r="J384" s="14"/>
      <c r="K384" s="14"/>
      <c r="L384" s="14"/>
      <c r="M384" s="14"/>
      <c r="N384" s="14"/>
      <c r="O384" s="9">
        <f>SUM(D384:N384)</f>
        <v>0</v>
      </c>
      <c r="P384" s="339">
        <f>IF(OR(D384="",E384="",F384="",G384="",H384="",I384="",J384="",K384="",M384="",L384="",N384="",D385="",E385="",F385="",G385="",H385="",I385="",J385="",K385="",L385="",M385="",N385=""),1,0)</f>
        <v>1</v>
      </c>
      <c r="Q384" s="339">
        <f>P384+P387+P390+P393+P396+P399+P402+P405+P408+P411</f>
        <v>10</v>
      </c>
      <c r="R384" s="226"/>
      <c r="Z384" s="151"/>
      <c r="AA384" s="151"/>
      <c r="AC384" s="187"/>
      <c r="AD384" s="187"/>
    </row>
    <row r="385" spans="1:30" ht="13.5" customHeight="1">
      <c r="A385" s="447"/>
      <c r="B385" s="479"/>
      <c r="C385" s="39" t="s">
        <v>32</v>
      </c>
      <c r="D385" s="16"/>
      <c r="E385" s="16"/>
      <c r="F385" s="16"/>
      <c r="G385" s="16"/>
      <c r="H385" s="16"/>
      <c r="I385" s="16"/>
      <c r="J385" s="16"/>
      <c r="K385" s="16"/>
      <c r="L385" s="16"/>
      <c r="M385" s="16"/>
      <c r="N385" s="16"/>
      <c r="O385" s="12">
        <f aca="true" t="shared" si="106" ref="O385:O416">SUM(D385:N385)</f>
        <v>0</v>
      </c>
      <c r="P385" s="339"/>
      <c r="Q385" s="339"/>
      <c r="R385" s="226"/>
      <c r="Z385" s="151"/>
      <c r="AA385" s="151"/>
      <c r="AC385" s="187"/>
      <c r="AD385" s="187"/>
    </row>
    <row r="386" spans="1:30" ht="13.5" customHeight="1">
      <c r="A386" s="444"/>
      <c r="B386" s="445"/>
      <c r="C386" s="307" t="s">
        <v>276</v>
      </c>
      <c r="D386" s="304">
        <f aca="true" t="shared" si="107" ref="D386:N386">SUM(D384:D385)</f>
        <v>0</v>
      </c>
      <c r="E386" s="304">
        <f t="shared" si="107"/>
        <v>0</v>
      </c>
      <c r="F386" s="304">
        <f t="shared" si="107"/>
        <v>0</v>
      </c>
      <c r="G386" s="304">
        <f t="shared" si="107"/>
        <v>0</v>
      </c>
      <c r="H386" s="304">
        <f t="shared" si="107"/>
        <v>0</v>
      </c>
      <c r="I386" s="305">
        <f t="shared" si="107"/>
        <v>0</v>
      </c>
      <c r="J386" s="304">
        <f t="shared" si="107"/>
        <v>0</v>
      </c>
      <c r="K386" s="304">
        <f t="shared" si="107"/>
        <v>0</v>
      </c>
      <c r="L386" s="304">
        <f t="shared" si="107"/>
        <v>0</v>
      </c>
      <c r="M386" s="304">
        <f t="shared" si="107"/>
        <v>0</v>
      </c>
      <c r="N386" s="304">
        <f t="shared" si="107"/>
        <v>0</v>
      </c>
      <c r="O386" s="314">
        <f>SUM(D386:N386)</f>
        <v>0</v>
      </c>
      <c r="P386" s="339"/>
      <c r="Q386" s="339"/>
      <c r="R386" s="226"/>
      <c r="Z386" s="151"/>
      <c r="AA386" s="151"/>
      <c r="AC386" s="187"/>
      <c r="AD386" s="187"/>
    </row>
    <row r="387" spans="1:30" ht="13.5" customHeight="1">
      <c r="A387" s="446" t="s">
        <v>99</v>
      </c>
      <c r="B387" s="424" t="s">
        <v>100</v>
      </c>
      <c r="C387" s="37" t="s">
        <v>31</v>
      </c>
      <c r="D387" s="14"/>
      <c r="E387" s="14"/>
      <c r="F387" s="14"/>
      <c r="G387" s="14"/>
      <c r="H387" s="14"/>
      <c r="I387" s="14"/>
      <c r="J387" s="14"/>
      <c r="K387" s="14"/>
      <c r="L387" s="14"/>
      <c r="M387" s="14"/>
      <c r="N387" s="14"/>
      <c r="O387" s="9">
        <f t="shared" si="106"/>
        <v>0</v>
      </c>
      <c r="P387" s="339">
        <f>IF(OR(D387="",E387="",F387="",G387="",H387="",I387="",J387="",K387="",M387="",L387="",N387="",D388="",E388="",F388="",G388="",H388="",I388="",J388="",K388="",L388="",M388="",N388=""),1,0)</f>
        <v>1</v>
      </c>
      <c r="Q387" s="339"/>
      <c r="R387" s="226"/>
      <c r="Z387" s="151"/>
      <c r="AA387" s="151"/>
      <c r="AC387" s="187"/>
      <c r="AD387" s="187"/>
    </row>
    <row r="388" spans="1:30" ht="13.5" customHeight="1">
      <c r="A388" s="447"/>
      <c r="B388" s="425"/>
      <c r="C388" s="39" t="s">
        <v>32</v>
      </c>
      <c r="D388" s="16"/>
      <c r="E388" s="16"/>
      <c r="F388" s="16"/>
      <c r="G388" s="16"/>
      <c r="H388" s="16"/>
      <c r="I388" s="16"/>
      <c r="J388" s="16"/>
      <c r="K388" s="16"/>
      <c r="L388" s="16"/>
      <c r="M388" s="16"/>
      <c r="N388" s="16"/>
      <c r="O388" s="12">
        <f t="shared" si="106"/>
        <v>0</v>
      </c>
      <c r="P388" s="339"/>
      <c r="Q388" s="339"/>
      <c r="R388" s="226"/>
      <c r="Z388" s="151"/>
      <c r="AA388" s="151"/>
      <c r="AC388" s="187"/>
      <c r="AD388" s="187"/>
    </row>
    <row r="389" spans="1:30" ht="13.5" customHeight="1">
      <c r="A389" s="444"/>
      <c r="B389" s="426"/>
      <c r="C389" s="307" t="s">
        <v>276</v>
      </c>
      <c r="D389" s="307">
        <f aca="true" t="shared" si="108" ref="D389:N389">SUM(D387:D388)</f>
        <v>0</v>
      </c>
      <c r="E389" s="307">
        <f t="shared" si="108"/>
        <v>0</v>
      </c>
      <c r="F389" s="307">
        <f t="shared" si="108"/>
        <v>0</v>
      </c>
      <c r="G389" s="307">
        <f t="shared" si="108"/>
        <v>0</v>
      </c>
      <c r="H389" s="307">
        <f t="shared" si="108"/>
        <v>0</v>
      </c>
      <c r="I389" s="309">
        <f t="shared" si="108"/>
        <v>0</v>
      </c>
      <c r="J389" s="307">
        <f t="shared" si="108"/>
        <v>0</v>
      </c>
      <c r="K389" s="307">
        <f t="shared" si="108"/>
        <v>0</v>
      </c>
      <c r="L389" s="304">
        <f t="shared" si="108"/>
        <v>0</v>
      </c>
      <c r="M389" s="307">
        <f t="shared" si="108"/>
        <v>0</v>
      </c>
      <c r="N389" s="307">
        <f t="shared" si="108"/>
        <v>0</v>
      </c>
      <c r="O389" s="314">
        <f t="shared" si="106"/>
        <v>0</v>
      </c>
      <c r="P389" s="339"/>
      <c r="Q389" s="339"/>
      <c r="R389" s="226"/>
      <c r="Z389" s="151"/>
      <c r="AA389" s="151"/>
      <c r="AC389" s="187"/>
      <c r="AD389" s="187"/>
    </row>
    <row r="390" spans="1:30" ht="13.5" customHeight="1">
      <c r="A390" s="446" t="s">
        <v>101</v>
      </c>
      <c r="B390" s="424" t="s">
        <v>102</v>
      </c>
      <c r="C390" s="41" t="s">
        <v>31</v>
      </c>
      <c r="D390" s="14"/>
      <c r="E390" s="14"/>
      <c r="F390" s="14"/>
      <c r="G390" s="14"/>
      <c r="H390" s="14"/>
      <c r="I390" s="14"/>
      <c r="J390" s="14"/>
      <c r="K390" s="14"/>
      <c r="L390" s="14"/>
      <c r="M390" s="14"/>
      <c r="N390" s="14"/>
      <c r="O390" s="20">
        <f t="shared" si="106"/>
        <v>0</v>
      </c>
      <c r="P390" s="339">
        <f>IF(OR(D390="",E390="",F390="",G390="",H390="",I390="",J390="",K390="",M390="",L390="",N390="",D391="",E391="",F391="",G391="",H391="",I391="",J391="",K391="",L391="",M391="",N391=""),1,0)</f>
        <v>1</v>
      </c>
      <c r="Q390" s="339"/>
      <c r="R390" s="226"/>
      <c r="Z390" s="151"/>
      <c r="AA390" s="151"/>
      <c r="AC390" s="187"/>
      <c r="AD390" s="187"/>
    </row>
    <row r="391" spans="1:30" ht="13.5" customHeight="1">
      <c r="A391" s="447"/>
      <c r="B391" s="425"/>
      <c r="C391" s="43" t="s">
        <v>32</v>
      </c>
      <c r="D391" s="16"/>
      <c r="E391" s="16"/>
      <c r="F391" s="16"/>
      <c r="G391" s="16"/>
      <c r="H391" s="16"/>
      <c r="I391" s="16"/>
      <c r="J391" s="16"/>
      <c r="K391" s="16"/>
      <c r="L391" s="16"/>
      <c r="M391" s="16"/>
      <c r="N391" s="16"/>
      <c r="O391" s="23">
        <f t="shared" si="106"/>
        <v>0</v>
      </c>
      <c r="P391" s="339"/>
      <c r="Q391" s="339"/>
      <c r="R391" s="226"/>
      <c r="Z391" s="151"/>
      <c r="AA391" s="151"/>
      <c r="AC391" s="187"/>
      <c r="AD391" s="187"/>
    </row>
    <row r="392" spans="1:30" ht="13.5" customHeight="1">
      <c r="A392" s="444"/>
      <c r="B392" s="426"/>
      <c r="C392" s="307" t="s">
        <v>276</v>
      </c>
      <c r="D392" s="307">
        <f aca="true" t="shared" si="109" ref="D392:N392">SUM(D390:D391)</f>
        <v>0</v>
      </c>
      <c r="E392" s="307">
        <f t="shared" si="109"/>
        <v>0</v>
      </c>
      <c r="F392" s="307">
        <f t="shared" si="109"/>
        <v>0</v>
      </c>
      <c r="G392" s="307">
        <f t="shared" si="109"/>
        <v>0</v>
      </c>
      <c r="H392" s="307">
        <f t="shared" si="109"/>
        <v>0</v>
      </c>
      <c r="I392" s="309">
        <f t="shared" si="109"/>
        <v>0</v>
      </c>
      <c r="J392" s="307">
        <f t="shared" si="109"/>
        <v>0</v>
      </c>
      <c r="K392" s="307">
        <f t="shared" si="109"/>
        <v>0</v>
      </c>
      <c r="L392" s="304">
        <f>SUM(L390:L391)</f>
        <v>0</v>
      </c>
      <c r="M392" s="307">
        <f t="shared" si="109"/>
        <v>0</v>
      </c>
      <c r="N392" s="307">
        <f t="shared" si="109"/>
        <v>0</v>
      </c>
      <c r="O392" s="314">
        <f t="shared" si="106"/>
        <v>0</v>
      </c>
      <c r="P392" s="339"/>
      <c r="Q392" s="339"/>
      <c r="R392" s="226"/>
      <c r="Z392" s="151"/>
      <c r="AA392" s="151"/>
      <c r="AC392" s="187"/>
      <c r="AD392" s="187"/>
    </row>
    <row r="393" spans="1:30" ht="13.5" customHeight="1">
      <c r="A393" s="446" t="s">
        <v>103</v>
      </c>
      <c r="B393" s="478" t="s">
        <v>104</v>
      </c>
      <c r="C393" s="41" t="s">
        <v>31</v>
      </c>
      <c r="D393" s="14"/>
      <c r="E393" s="14"/>
      <c r="F393" s="14"/>
      <c r="G393" s="14"/>
      <c r="H393" s="14"/>
      <c r="I393" s="14"/>
      <c r="J393" s="14"/>
      <c r="K393" s="14"/>
      <c r="L393" s="14"/>
      <c r="M393" s="14"/>
      <c r="N393" s="14"/>
      <c r="O393" s="20">
        <f t="shared" si="106"/>
        <v>0</v>
      </c>
      <c r="P393" s="339">
        <f>IF(OR(D393="",E393="",F393="",G393="",H393="",I393="",J393="",K393="",M393="",L393="",N393="",D394="",E394="",F394="",G394="",H394="",I394="",J394="",K394="",L394="",M394="",N394=""),1,0)</f>
        <v>1</v>
      </c>
      <c r="Q393" s="339"/>
      <c r="R393" s="226"/>
      <c r="Z393" s="151"/>
      <c r="AA393" s="151"/>
      <c r="AC393" s="187"/>
      <c r="AD393" s="187"/>
    </row>
    <row r="394" spans="1:30" ht="13.5" customHeight="1">
      <c r="A394" s="447"/>
      <c r="B394" s="479"/>
      <c r="C394" s="43" t="s">
        <v>32</v>
      </c>
      <c r="D394" s="16"/>
      <c r="E394" s="16"/>
      <c r="F394" s="16"/>
      <c r="G394" s="16"/>
      <c r="H394" s="16"/>
      <c r="I394" s="16"/>
      <c r="J394" s="16"/>
      <c r="K394" s="16"/>
      <c r="L394" s="16"/>
      <c r="M394" s="16"/>
      <c r="N394" s="16"/>
      <c r="O394" s="23">
        <f t="shared" si="106"/>
        <v>0</v>
      </c>
      <c r="P394" s="339"/>
      <c r="Q394" s="339"/>
      <c r="R394" s="226"/>
      <c r="Z394" s="151"/>
      <c r="AA394" s="151"/>
      <c r="AC394" s="187"/>
      <c r="AD394" s="187"/>
    </row>
    <row r="395" spans="1:30" ht="13.5" customHeight="1">
      <c r="A395" s="444"/>
      <c r="B395" s="445"/>
      <c r="C395" s="307" t="s">
        <v>276</v>
      </c>
      <c r="D395" s="307">
        <f aca="true" t="shared" si="110" ref="D395:N395">SUM(D393:D394)</f>
        <v>0</v>
      </c>
      <c r="E395" s="307">
        <f t="shared" si="110"/>
        <v>0</v>
      </c>
      <c r="F395" s="307">
        <f t="shared" si="110"/>
        <v>0</v>
      </c>
      <c r="G395" s="307">
        <f t="shared" si="110"/>
        <v>0</v>
      </c>
      <c r="H395" s="307">
        <f t="shared" si="110"/>
        <v>0</v>
      </c>
      <c r="I395" s="309">
        <f t="shared" si="110"/>
        <v>0</v>
      </c>
      <c r="J395" s="307">
        <f t="shared" si="110"/>
        <v>0</v>
      </c>
      <c r="K395" s="307">
        <f t="shared" si="110"/>
        <v>0</v>
      </c>
      <c r="L395" s="304">
        <f>SUM(L393:L394)</f>
        <v>0</v>
      </c>
      <c r="M395" s="307">
        <f t="shared" si="110"/>
        <v>0</v>
      </c>
      <c r="N395" s="307">
        <f t="shared" si="110"/>
        <v>0</v>
      </c>
      <c r="O395" s="314">
        <f t="shared" si="106"/>
        <v>0</v>
      </c>
      <c r="P395" s="339"/>
      <c r="Q395" s="339"/>
      <c r="R395" s="226"/>
      <c r="Z395" s="151"/>
      <c r="AA395" s="151"/>
      <c r="AC395" s="187"/>
      <c r="AD395" s="187"/>
    </row>
    <row r="396" spans="1:30" ht="13.5" customHeight="1">
      <c r="A396" s="446" t="s">
        <v>105</v>
      </c>
      <c r="B396" s="478" t="s">
        <v>106</v>
      </c>
      <c r="C396" s="41" t="s">
        <v>31</v>
      </c>
      <c r="D396" s="14"/>
      <c r="E396" s="14"/>
      <c r="F396" s="14"/>
      <c r="G396" s="14"/>
      <c r="H396" s="14"/>
      <c r="I396" s="14"/>
      <c r="J396" s="14"/>
      <c r="K396" s="14"/>
      <c r="L396" s="14"/>
      <c r="M396" s="14"/>
      <c r="N396" s="14"/>
      <c r="O396" s="20">
        <f t="shared" si="106"/>
        <v>0</v>
      </c>
      <c r="P396" s="339">
        <f>IF(OR(D396="",E396="",F396="",G396="",H396="",I396="",J396="",K396="",M396="",L396="",N396="",D397="",E397="",F397="",G397="",H397="",I397="",J397="",K397="",L397="",M397="",N397=""),1,0)</f>
        <v>1</v>
      </c>
      <c r="Q396" s="339"/>
      <c r="R396" s="226"/>
      <c r="Z396" s="151"/>
      <c r="AA396" s="151"/>
      <c r="AC396" s="187"/>
      <c r="AD396" s="187"/>
    </row>
    <row r="397" spans="1:30" ht="13.5" customHeight="1">
      <c r="A397" s="447"/>
      <c r="B397" s="479"/>
      <c r="C397" s="43" t="s">
        <v>32</v>
      </c>
      <c r="D397" s="16"/>
      <c r="E397" s="16"/>
      <c r="F397" s="16"/>
      <c r="G397" s="16"/>
      <c r="H397" s="16"/>
      <c r="I397" s="16"/>
      <c r="J397" s="16"/>
      <c r="K397" s="16"/>
      <c r="L397" s="16"/>
      <c r="M397" s="16"/>
      <c r="N397" s="16"/>
      <c r="O397" s="23">
        <f t="shared" si="106"/>
        <v>0</v>
      </c>
      <c r="P397" s="339"/>
      <c r="Q397" s="339"/>
      <c r="R397" s="226"/>
      <c r="Z397" s="151"/>
      <c r="AA397" s="151"/>
      <c r="AC397" s="187"/>
      <c r="AD397" s="187"/>
    </row>
    <row r="398" spans="1:30" ht="13.5" customHeight="1">
      <c r="A398" s="444"/>
      <c r="B398" s="445"/>
      <c r="C398" s="307" t="s">
        <v>276</v>
      </c>
      <c r="D398" s="307">
        <f aca="true" t="shared" si="111" ref="D398:N398">SUM(D396:D397)</f>
        <v>0</v>
      </c>
      <c r="E398" s="307">
        <f t="shared" si="111"/>
        <v>0</v>
      </c>
      <c r="F398" s="307">
        <f t="shared" si="111"/>
        <v>0</v>
      </c>
      <c r="G398" s="307">
        <f t="shared" si="111"/>
        <v>0</v>
      </c>
      <c r="H398" s="307">
        <f t="shared" si="111"/>
        <v>0</v>
      </c>
      <c r="I398" s="307">
        <f t="shared" si="111"/>
        <v>0</v>
      </c>
      <c r="J398" s="307">
        <f t="shared" si="111"/>
        <v>0</v>
      </c>
      <c r="K398" s="307">
        <f t="shared" si="111"/>
        <v>0</v>
      </c>
      <c r="L398" s="304">
        <f>SUM(L396:L397)</f>
        <v>0</v>
      </c>
      <c r="M398" s="307">
        <f t="shared" si="111"/>
        <v>0</v>
      </c>
      <c r="N398" s="307">
        <f t="shared" si="111"/>
        <v>0</v>
      </c>
      <c r="O398" s="314">
        <f t="shared" si="106"/>
        <v>0</v>
      </c>
      <c r="P398" s="339"/>
      <c r="Q398" s="339"/>
      <c r="R398" s="226"/>
      <c r="Z398" s="151"/>
      <c r="AA398" s="151"/>
      <c r="AC398" s="187"/>
      <c r="AD398" s="187"/>
    </row>
    <row r="399" spans="1:30" ht="13.5" customHeight="1">
      <c r="A399" s="446" t="s">
        <v>107</v>
      </c>
      <c r="B399" s="478" t="s">
        <v>285</v>
      </c>
      <c r="C399" s="41" t="s">
        <v>31</v>
      </c>
      <c r="D399" s="14"/>
      <c r="E399" s="14"/>
      <c r="F399" s="14"/>
      <c r="G399" s="14"/>
      <c r="H399" s="14"/>
      <c r="I399" s="14"/>
      <c r="J399" s="14"/>
      <c r="K399" s="14"/>
      <c r="L399" s="14"/>
      <c r="M399" s="14"/>
      <c r="N399" s="14"/>
      <c r="O399" s="20">
        <f t="shared" si="106"/>
        <v>0</v>
      </c>
      <c r="P399" s="339">
        <f>IF(OR(D399="",E399="",F399="",G399="",H399="",I399="",J399="",K399="",M399="",L399="",N399="",D400="",E400="",F400="",G400="",H400="",I400="",J400="",K400="",L400="",M400="",N400=""),1,0)</f>
        <v>1</v>
      </c>
      <c r="Q399" s="339"/>
      <c r="R399" s="226"/>
      <c r="Z399" s="151"/>
      <c r="AA399" s="151"/>
      <c r="AC399" s="187"/>
      <c r="AD399" s="187"/>
    </row>
    <row r="400" spans="1:30" ht="13.5" customHeight="1">
      <c r="A400" s="447"/>
      <c r="B400" s="479"/>
      <c r="C400" s="43" t="s">
        <v>32</v>
      </c>
      <c r="D400" s="16"/>
      <c r="E400" s="16"/>
      <c r="F400" s="16"/>
      <c r="G400" s="16"/>
      <c r="H400" s="16"/>
      <c r="I400" s="16"/>
      <c r="J400" s="16"/>
      <c r="K400" s="16"/>
      <c r="L400" s="16"/>
      <c r="M400" s="16"/>
      <c r="N400" s="16"/>
      <c r="O400" s="23">
        <f t="shared" si="106"/>
        <v>0</v>
      </c>
      <c r="P400" s="339"/>
      <c r="Q400" s="339"/>
      <c r="R400" s="226"/>
      <c r="Z400" s="151"/>
      <c r="AA400" s="151"/>
      <c r="AC400" s="187"/>
      <c r="AD400" s="187"/>
    </row>
    <row r="401" spans="1:30" ht="13.5" customHeight="1">
      <c r="A401" s="444"/>
      <c r="B401" s="445"/>
      <c r="C401" s="307" t="s">
        <v>276</v>
      </c>
      <c r="D401" s="307">
        <f aca="true" t="shared" si="112" ref="D401:N401">SUM(D399:D400)</f>
        <v>0</v>
      </c>
      <c r="E401" s="307">
        <f t="shared" si="112"/>
        <v>0</v>
      </c>
      <c r="F401" s="307">
        <f t="shared" si="112"/>
        <v>0</v>
      </c>
      <c r="G401" s="307">
        <f t="shared" si="112"/>
        <v>0</v>
      </c>
      <c r="H401" s="307">
        <f t="shared" si="112"/>
        <v>0</v>
      </c>
      <c r="I401" s="307">
        <f t="shared" si="112"/>
        <v>0</v>
      </c>
      <c r="J401" s="307">
        <f t="shared" si="112"/>
        <v>0</v>
      </c>
      <c r="K401" s="307">
        <f t="shared" si="112"/>
        <v>0</v>
      </c>
      <c r="L401" s="304">
        <f>SUM(L399:L400)</f>
        <v>0</v>
      </c>
      <c r="M401" s="307">
        <f t="shared" si="112"/>
        <v>0</v>
      </c>
      <c r="N401" s="307">
        <f t="shared" si="112"/>
        <v>0</v>
      </c>
      <c r="O401" s="314">
        <f t="shared" si="106"/>
        <v>0</v>
      </c>
      <c r="P401" s="339"/>
      <c r="Q401" s="339"/>
      <c r="R401" s="226"/>
      <c r="Z401" s="151"/>
      <c r="AA401" s="151"/>
      <c r="AC401" s="187"/>
      <c r="AD401" s="187"/>
    </row>
    <row r="402" spans="1:30" ht="13.5" customHeight="1">
      <c r="A402" s="446" t="s">
        <v>108</v>
      </c>
      <c r="B402" s="424" t="s">
        <v>332</v>
      </c>
      <c r="C402" s="37" t="s">
        <v>31</v>
      </c>
      <c r="D402" s="14"/>
      <c r="E402" s="14"/>
      <c r="F402" s="14"/>
      <c r="G402" s="14"/>
      <c r="H402" s="14"/>
      <c r="I402" s="14"/>
      <c r="J402" s="14"/>
      <c r="K402" s="14"/>
      <c r="L402" s="14"/>
      <c r="M402" s="14"/>
      <c r="N402" s="14"/>
      <c r="O402" s="9">
        <f t="shared" si="106"/>
        <v>0</v>
      </c>
      <c r="P402" s="339">
        <f>IF(OR(D402="",E402="",F402="",G402="",H402="",I402="",J402="",K402="",M402="",L402="",N402="",D403="",E403="",F403="",G403="",H403="",I403="",J403="",K403="",L403="",M403="",N403=""),1,0)</f>
        <v>1</v>
      </c>
      <c r="Q402" s="339"/>
      <c r="R402" s="226"/>
      <c r="Z402" s="151"/>
      <c r="AA402" s="151"/>
      <c r="AC402" s="187"/>
      <c r="AD402" s="187"/>
    </row>
    <row r="403" spans="1:30" ht="13.5" customHeight="1">
      <c r="A403" s="447"/>
      <c r="B403" s="425"/>
      <c r="C403" s="39" t="s">
        <v>32</v>
      </c>
      <c r="D403" s="16"/>
      <c r="E403" s="16"/>
      <c r="F403" s="16"/>
      <c r="G403" s="16"/>
      <c r="H403" s="16"/>
      <c r="I403" s="16"/>
      <c r="J403" s="16"/>
      <c r="K403" s="16"/>
      <c r="L403" s="16"/>
      <c r="M403" s="16"/>
      <c r="N403" s="16"/>
      <c r="O403" s="12">
        <f t="shared" si="106"/>
        <v>0</v>
      </c>
      <c r="P403" s="339"/>
      <c r="Q403" s="339"/>
      <c r="R403" s="226"/>
      <c r="Z403" s="151"/>
      <c r="AA403" s="151"/>
      <c r="AC403" s="187"/>
      <c r="AD403" s="187"/>
    </row>
    <row r="404" spans="1:30" ht="13.5" customHeight="1">
      <c r="A404" s="444"/>
      <c r="B404" s="426"/>
      <c r="C404" s="307" t="s">
        <v>276</v>
      </c>
      <c r="D404" s="307">
        <f aca="true" t="shared" si="113" ref="D404:N404">SUM(D402:D403)</f>
        <v>0</v>
      </c>
      <c r="E404" s="307">
        <f t="shared" si="113"/>
        <v>0</v>
      </c>
      <c r="F404" s="307">
        <f t="shared" si="113"/>
        <v>0</v>
      </c>
      <c r="G404" s="307">
        <f t="shared" si="113"/>
        <v>0</v>
      </c>
      <c r="H404" s="307">
        <f t="shared" si="113"/>
        <v>0</v>
      </c>
      <c r="I404" s="309">
        <f t="shared" si="113"/>
        <v>0</v>
      </c>
      <c r="J404" s="307">
        <f t="shared" si="113"/>
        <v>0</v>
      </c>
      <c r="K404" s="307">
        <f t="shared" si="113"/>
        <v>0</v>
      </c>
      <c r="L404" s="304">
        <f>SUM(L402:L403)</f>
        <v>0</v>
      </c>
      <c r="M404" s="307">
        <f t="shared" si="113"/>
        <v>0</v>
      </c>
      <c r="N404" s="307">
        <f t="shared" si="113"/>
        <v>0</v>
      </c>
      <c r="O404" s="314">
        <f t="shared" si="106"/>
        <v>0</v>
      </c>
      <c r="P404" s="339"/>
      <c r="Q404" s="339"/>
      <c r="R404" s="226"/>
      <c r="Z404" s="151"/>
      <c r="AA404" s="151"/>
      <c r="AC404" s="187"/>
      <c r="AD404" s="187"/>
    </row>
    <row r="405" spans="1:30" ht="13.5" customHeight="1">
      <c r="A405" s="446" t="s">
        <v>109</v>
      </c>
      <c r="B405" s="478" t="s">
        <v>110</v>
      </c>
      <c r="C405" s="37" t="s">
        <v>31</v>
      </c>
      <c r="D405" s="14"/>
      <c r="E405" s="14"/>
      <c r="F405" s="14"/>
      <c r="G405" s="14"/>
      <c r="H405" s="14"/>
      <c r="I405" s="14"/>
      <c r="J405" s="14"/>
      <c r="K405" s="14"/>
      <c r="L405" s="14"/>
      <c r="M405" s="14"/>
      <c r="N405" s="14"/>
      <c r="O405" s="9">
        <f t="shared" si="106"/>
        <v>0</v>
      </c>
      <c r="P405" s="339">
        <f>IF(OR(D405="",E405="",F405="",G405="",H405="",I405="",J405="",K405="",M405="",L405="",N405="",D406="",E406="",F406="",G406="",H406="",I406="",J406="",K406="",L406="",M406="",N406=""),1,0)</f>
        <v>1</v>
      </c>
      <c r="Q405" s="339"/>
      <c r="R405" s="226"/>
      <c r="Z405" s="151"/>
      <c r="AA405" s="151"/>
      <c r="AC405" s="187"/>
      <c r="AD405" s="187"/>
    </row>
    <row r="406" spans="1:30" ht="13.5" customHeight="1">
      <c r="A406" s="447"/>
      <c r="B406" s="479"/>
      <c r="C406" s="39" t="s">
        <v>32</v>
      </c>
      <c r="D406" s="16"/>
      <c r="E406" s="16"/>
      <c r="F406" s="16"/>
      <c r="G406" s="16"/>
      <c r="H406" s="16"/>
      <c r="I406" s="16"/>
      <c r="J406" s="16"/>
      <c r="K406" s="16"/>
      <c r="L406" s="16"/>
      <c r="M406" s="16"/>
      <c r="N406" s="16"/>
      <c r="O406" s="12">
        <f t="shared" si="106"/>
        <v>0</v>
      </c>
      <c r="P406" s="339"/>
      <c r="Q406" s="339"/>
      <c r="R406" s="226"/>
      <c r="Z406" s="151"/>
      <c r="AA406" s="151"/>
      <c r="AC406" s="187"/>
      <c r="AD406" s="187"/>
    </row>
    <row r="407" spans="1:30" ht="13.5" customHeight="1">
      <c r="A407" s="444"/>
      <c r="B407" s="445"/>
      <c r="C407" s="307" t="s">
        <v>276</v>
      </c>
      <c r="D407" s="307">
        <f aca="true" t="shared" si="114" ref="D407:N407">SUM(D405:D406)</f>
        <v>0</v>
      </c>
      <c r="E407" s="307">
        <f t="shared" si="114"/>
        <v>0</v>
      </c>
      <c r="F407" s="307">
        <f t="shared" si="114"/>
        <v>0</v>
      </c>
      <c r="G407" s="307">
        <f t="shared" si="114"/>
        <v>0</v>
      </c>
      <c r="H407" s="307">
        <f t="shared" si="114"/>
        <v>0</v>
      </c>
      <c r="I407" s="309">
        <f t="shared" si="114"/>
        <v>0</v>
      </c>
      <c r="J407" s="307">
        <f t="shared" si="114"/>
        <v>0</v>
      </c>
      <c r="K407" s="307">
        <f t="shared" si="114"/>
        <v>0</v>
      </c>
      <c r="L407" s="304">
        <f t="shared" si="114"/>
        <v>0</v>
      </c>
      <c r="M407" s="307">
        <f t="shared" si="114"/>
        <v>0</v>
      </c>
      <c r="N407" s="307">
        <f t="shared" si="114"/>
        <v>0</v>
      </c>
      <c r="O407" s="314">
        <f t="shared" si="106"/>
        <v>0</v>
      </c>
      <c r="P407" s="339"/>
      <c r="Q407" s="339"/>
      <c r="R407" s="226"/>
      <c r="Z407" s="151"/>
      <c r="AA407" s="151"/>
      <c r="AC407" s="187"/>
      <c r="AD407" s="187"/>
    </row>
    <row r="408" spans="1:256" ht="13.5" customHeight="1">
      <c r="A408" s="446" t="s">
        <v>518</v>
      </c>
      <c r="B408" s="478" t="s">
        <v>520</v>
      </c>
      <c r="C408" s="37" t="s">
        <v>31</v>
      </c>
      <c r="D408" s="14"/>
      <c r="E408" s="14"/>
      <c r="F408" s="14"/>
      <c r="G408" s="14"/>
      <c r="H408" s="14"/>
      <c r="I408" s="14"/>
      <c r="J408" s="14"/>
      <c r="K408" s="14"/>
      <c r="L408" s="14"/>
      <c r="M408" s="14"/>
      <c r="N408" s="14"/>
      <c r="O408" s="9">
        <f t="shared" si="106"/>
        <v>0</v>
      </c>
      <c r="P408" s="339">
        <f>IF(OR(D408="",E408="",F408="",G408="",H408="",I408="",J408="",K408="",M408="",L408="",N408="",D409="",E409="",F409="",G409="",H409="",I409="",J409="",K409="",L409="",M409="",N409=""),1,0)</f>
        <v>1</v>
      </c>
      <c r="Q408" s="339"/>
      <c r="R408" s="226"/>
      <c r="Z408" s="151"/>
      <c r="AA408" s="151"/>
      <c r="AB408" s="197"/>
      <c r="AC408" s="187"/>
      <c r="AD408" s="197"/>
      <c r="AF408" s="198"/>
      <c r="AH408" s="198"/>
      <c r="AJ408" s="198"/>
      <c r="AL408" s="198"/>
      <c r="AN408" s="198"/>
      <c r="AP408" s="198"/>
      <c r="AR408" s="198"/>
      <c r="AT408" s="198"/>
      <c r="AV408" s="198"/>
      <c r="AX408" s="198"/>
      <c r="AZ408" s="198"/>
      <c r="BB408" s="198"/>
      <c r="BD408" s="198"/>
      <c r="BF408" s="198"/>
      <c r="BH408" s="198"/>
      <c r="BJ408" s="198"/>
      <c r="BL408" s="198"/>
      <c r="BN408" s="198"/>
      <c r="BP408" s="198"/>
      <c r="BR408" s="198"/>
      <c r="BT408" s="198"/>
      <c r="BV408" s="198"/>
      <c r="BX408" s="198"/>
      <c r="BZ408" s="198"/>
      <c r="CB408" s="198"/>
      <c r="CD408" s="198"/>
      <c r="CF408" s="198"/>
      <c r="CH408" s="198"/>
      <c r="CJ408" s="198"/>
      <c r="CL408" s="198"/>
      <c r="CN408" s="198"/>
      <c r="CP408" s="198"/>
      <c r="CR408" s="198"/>
      <c r="CT408" s="198"/>
      <c r="CV408" s="198"/>
      <c r="CX408" s="198"/>
      <c r="CZ408" s="198"/>
      <c r="DB408" s="198"/>
      <c r="DD408" s="198"/>
      <c r="DF408" s="198"/>
      <c r="DH408" s="198"/>
      <c r="DJ408" s="198"/>
      <c r="DL408" s="198"/>
      <c r="DN408" s="198"/>
      <c r="DP408" s="198"/>
      <c r="DR408" s="198"/>
      <c r="DT408" s="198"/>
      <c r="DV408" s="198"/>
      <c r="DX408" s="198"/>
      <c r="DZ408" s="198"/>
      <c r="EB408" s="198"/>
      <c r="ED408" s="198"/>
      <c r="EF408" s="198"/>
      <c r="EH408" s="198"/>
      <c r="EJ408" s="198"/>
      <c r="EL408" s="198"/>
      <c r="EN408" s="198"/>
      <c r="EP408" s="198"/>
      <c r="ER408" s="198"/>
      <c r="ET408" s="198"/>
      <c r="EV408" s="198"/>
      <c r="EX408" s="198"/>
      <c r="EZ408" s="198"/>
      <c r="FB408" s="198"/>
      <c r="FD408" s="198"/>
      <c r="FF408" s="198"/>
      <c r="FH408" s="198"/>
      <c r="FJ408" s="198"/>
      <c r="FL408" s="198"/>
      <c r="FN408" s="198"/>
      <c r="FP408" s="198"/>
      <c r="FR408" s="198"/>
      <c r="FT408" s="198"/>
      <c r="FV408" s="198"/>
      <c r="FX408" s="198"/>
      <c r="FZ408" s="198"/>
      <c r="GB408" s="198"/>
      <c r="GD408" s="198"/>
      <c r="GF408" s="198"/>
      <c r="GH408" s="198"/>
      <c r="GJ408" s="198"/>
      <c r="GL408" s="198"/>
      <c r="GN408" s="198"/>
      <c r="GP408" s="198"/>
      <c r="GR408" s="198"/>
      <c r="GT408" s="198"/>
      <c r="GV408" s="198"/>
      <c r="GX408" s="198"/>
      <c r="GZ408" s="198"/>
      <c r="HB408" s="198"/>
      <c r="HD408" s="198"/>
      <c r="HF408" s="198"/>
      <c r="HH408" s="198"/>
      <c r="HJ408" s="198"/>
      <c r="HL408" s="198"/>
      <c r="HN408" s="198"/>
      <c r="HP408" s="198"/>
      <c r="HR408" s="198"/>
      <c r="HT408" s="198"/>
      <c r="HV408" s="198"/>
      <c r="HX408" s="198"/>
      <c r="HZ408" s="198"/>
      <c r="IB408" s="198"/>
      <c r="ID408" s="198"/>
      <c r="IF408" s="198"/>
      <c r="IH408" s="198"/>
      <c r="IJ408" s="198"/>
      <c r="IL408" s="198"/>
      <c r="IN408" s="198"/>
      <c r="IP408" s="198"/>
      <c r="IR408" s="198"/>
      <c r="IT408" s="198"/>
      <c r="IV408" s="198"/>
    </row>
    <row r="409" spans="1:30" ht="13.5" customHeight="1">
      <c r="A409" s="447"/>
      <c r="B409" s="479"/>
      <c r="C409" s="39" t="s">
        <v>32</v>
      </c>
      <c r="D409" s="16"/>
      <c r="E409" s="16"/>
      <c r="F409" s="16"/>
      <c r="G409" s="16"/>
      <c r="H409" s="16"/>
      <c r="I409" s="16"/>
      <c r="J409" s="16"/>
      <c r="K409" s="16"/>
      <c r="L409" s="16"/>
      <c r="M409" s="16"/>
      <c r="N409" s="16"/>
      <c r="O409" s="12">
        <f t="shared" si="106"/>
        <v>0</v>
      </c>
      <c r="P409" s="339"/>
      <c r="Q409" s="339"/>
      <c r="R409" s="226"/>
      <c r="Z409" s="151"/>
      <c r="AA409" s="151"/>
      <c r="AC409" s="187"/>
      <c r="AD409" s="187"/>
    </row>
    <row r="410" spans="1:30" ht="13.5" customHeight="1">
      <c r="A410" s="444"/>
      <c r="B410" s="445"/>
      <c r="C410" s="307" t="s">
        <v>276</v>
      </c>
      <c r="D410" s="307">
        <f aca="true" t="shared" si="115" ref="D410:N410">SUM(D408:D409)</f>
        <v>0</v>
      </c>
      <c r="E410" s="307">
        <f t="shared" si="115"/>
        <v>0</v>
      </c>
      <c r="F410" s="307">
        <f t="shared" si="115"/>
        <v>0</v>
      </c>
      <c r="G410" s="307">
        <f t="shared" si="115"/>
        <v>0</v>
      </c>
      <c r="H410" s="307">
        <f t="shared" si="115"/>
        <v>0</v>
      </c>
      <c r="I410" s="309">
        <f t="shared" si="115"/>
        <v>0</v>
      </c>
      <c r="J410" s="307">
        <f t="shared" si="115"/>
        <v>0</v>
      </c>
      <c r="K410" s="307">
        <f t="shared" si="115"/>
        <v>0</v>
      </c>
      <c r="L410" s="304">
        <f t="shared" si="115"/>
        <v>0</v>
      </c>
      <c r="M410" s="307">
        <f t="shared" si="115"/>
        <v>0</v>
      </c>
      <c r="N410" s="307">
        <f t="shared" si="115"/>
        <v>0</v>
      </c>
      <c r="O410" s="314">
        <f t="shared" si="106"/>
        <v>0</v>
      </c>
      <c r="P410" s="339"/>
      <c r="Q410" s="339"/>
      <c r="R410" s="226"/>
      <c r="Z410" s="151"/>
      <c r="AA410" s="151"/>
      <c r="AC410" s="187"/>
      <c r="AD410" s="187"/>
    </row>
    <row r="411" spans="1:30" ht="13.5" customHeight="1">
      <c r="A411" s="446" t="s">
        <v>519</v>
      </c>
      <c r="B411" s="478" t="s">
        <v>562</v>
      </c>
      <c r="C411" s="37" t="s">
        <v>31</v>
      </c>
      <c r="D411" s="14"/>
      <c r="E411" s="14"/>
      <c r="F411" s="14"/>
      <c r="G411" s="14"/>
      <c r="H411" s="14"/>
      <c r="I411" s="14"/>
      <c r="J411" s="14"/>
      <c r="K411" s="14"/>
      <c r="L411" s="14"/>
      <c r="M411" s="14"/>
      <c r="N411" s="14"/>
      <c r="O411" s="9">
        <f t="shared" si="106"/>
        <v>0</v>
      </c>
      <c r="P411" s="339">
        <f>IF(OR(D411="",E411="",F411="",G411="",H411="",I411="",J411="",K411="",M411="",L411="",N411="",D412="",E412="",F412="",G412="",H412="",I412="",J412="",K412="",L412="",M412="",N412=""),1,0)</f>
        <v>1</v>
      </c>
      <c r="Q411" s="339"/>
      <c r="R411" s="226"/>
      <c r="Z411" s="151"/>
      <c r="AA411" s="151"/>
      <c r="AC411" s="187"/>
      <c r="AD411" s="187"/>
    </row>
    <row r="412" spans="1:30" ht="13.5" customHeight="1">
      <c r="A412" s="447"/>
      <c r="B412" s="479"/>
      <c r="C412" s="39" t="s">
        <v>32</v>
      </c>
      <c r="D412" s="16"/>
      <c r="E412" s="16"/>
      <c r="F412" s="16"/>
      <c r="G412" s="16"/>
      <c r="H412" s="16"/>
      <c r="I412" s="16"/>
      <c r="J412" s="16"/>
      <c r="K412" s="16"/>
      <c r="L412" s="16"/>
      <c r="M412" s="16"/>
      <c r="N412" s="16"/>
      <c r="O412" s="12">
        <f t="shared" si="106"/>
        <v>0</v>
      </c>
      <c r="P412" s="339"/>
      <c r="Q412" s="339"/>
      <c r="R412" s="226"/>
      <c r="Z412" s="151"/>
      <c r="AA412" s="151"/>
      <c r="AC412" s="187"/>
      <c r="AD412" s="187"/>
    </row>
    <row r="413" spans="1:30" ht="13.5" customHeight="1">
      <c r="A413" s="444"/>
      <c r="B413" s="445"/>
      <c r="C413" s="307" t="s">
        <v>276</v>
      </c>
      <c r="D413" s="307">
        <f aca="true" t="shared" si="116" ref="D413:N413">SUM(D411:D412)</f>
        <v>0</v>
      </c>
      <c r="E413" s="307">
        <f t="shared" si="116"/>
        <v>0</v>
      </c>
      <c r="F413" s="307">
        <f t="shared" si="116"/>
        <v>0</v>
      </c>
      <c r="G413" s="307">
        <f t="shared" si="116"/>
        <v>0</v>
      </c>
      <c r="H413" s="307">
        <f t="shared" si="116"/>
        <v>0</v>
      </c>
      <c r="I413" s="309">
        <f t="shared" si="116"/>
        <v>0</v>
      </c>
      <c r="J413" s="307">
        <f t="shared" si="116"/>
        <v>0</v>
      </c>
      <c r="K413" s="307">
        <f t="shared" si="116"/>
        <v>0</v>
      </c>
      <c r="L413" s="307">
        <f t="shared" si="116"/>
        <v>0</v>
      </c>
      <c r="M413" s="307">
        <f t="shared" si="116"/>
        <v>0</v>
      </c>
      <c r="N413" s="307">
        <f t="shared" si="116"/>
        <v>0</v>
      </c>
      <c r="O413" s="314">
        <f t="shared" si="106"/>
        <v>0</v>
      </c>
      <c r="P413" s="339"/>
      <c r="Q413" s="339"/>
      <c r="R413" s="226"/>
      <c r="Z413" s="151"/>
      <c r="AA413" s="151"/>
      <c r="AC413" s="187"/>
      <c r="AD413" s="187"/>
    </row>
    <row r="414" spans="1:30" ht="13.5" customHeight="1">
      <c r="A414" s="447" t="s">
        <v>551</v>
      </c>
      <c r="B414" s="479" t="s">
        <v>550</v>
      </c>
      <c r="C414" s="114" t="s">
        <v>31</v>
      </c>
      <c r="D414" s="181">
        <f>SUM(D411,D408,D405,D402,D399,D396,D393,D390,D387,D384)</f>
        <v>0</v>
      </c>
      <c r="E414" s="181">
        <f aca="true" t="shared" si="117" ref="E414:N414">SUM(E411,E408,E405,E402,E399,E396,E393,E390,E387,E384)</f>
        <v>0</v>
      </c>
      <c r="F414" s="181">
        <f>SUM(F411,F408,F405,F402,F399,F396,F393,F390,F387,F384)</f>
        <v>0</v>
      </c>
      <c r="G414" s="181">
        <f t="shared" si="117"/>
        <v>0</v>
      </c>
      <c r="H414" s="181">
        <f t="shared" si="117"/>
        <v>0</v>
      </c>
      <c r="I414" s="181">
        <f t="shared" si="117"/>
        <v>0</v>
      </c>
      <c r="J414" s="181">
        <f t="shared" si="117"/>
        <v>0</v>
      </c>
      <c r="K414" s="181">
        <f t="shared" si="117"/>
        <v>0</v>
      </c>
      <c r="L414" s="181">
        <f t="shared" si="117"/>
        <v>0</v>
      </c>
      <c r="M414" s="181">
        <f t="shared" si="117"/>
        <v>0</v>
      </c>
      <c r="N414" s="181">
        <f t="shared" si="117"/>
        <v>0</v>
      </c>
      <c r="O414" s="115">
        <f t="shared" si="106"/>
        <v>0</v>
      </c>
      <c r="P414" s="339"/>
      <c r="Q414" s="339"/>
      <c r="R414" s="226"/>
      <c r="Z414" s="151"/>
      <c r="AA414" s="151"/>
      <c r="AC414" s="187"/>
      <c r="AD414" s="187"/>
    </row>
    <row r="415" spans="1:30" ht="13.5" customHeight="1">
      <c r="A415" s="447"/>
      <c r="B415" s="479"/>
      <c r="C415" s="39" t="s">
        <v>32</v>
      </c>
      <c r="D415" s="11">
        <f>SUM(D412,D409,D406,D403,D400,D397,D394,D391,D388,D385)</f>
        <v>0</v>
      </c>
      <c r="E415" s="11">
        <f aca="true" t="shared" si="118" ref="E415:N415">SUM(E412,E409,E406,E403,E400,E397,E394,E391,E388,E385)</f>
        <v>0</v>
      </c>
      <c r="F415" s="11">
        <f>SUM(F412,F409,F406,F403,F400,F397,F394,F391,F388,F385)</f>
        <v>0</v>
      </c>
      <c r="G415" s="11">
        <f t="shared" si="118"/>
        <v>0</v>
      </c>
      <c r="H415" s="11">
        <f t="shared" si="118"/>
        <v>0</v>
      </c>
      <c r="I415" s="11">
        <f t="shared" si="118"/>
        <v>0</v>
      </c>
      <c r="J415" s="11">
        <f t="shared" si="118"/>
        <v>0</v>
      </c>
      <c r="K415" s="11">
        <f t="shared" si="118"/>
        <v>0</v>
      </c>
      <c r="L415" s="11">
        <f t="shared" si="118"/>
        <v>0</v>
      </c>
      <c r="M415" s="11">
        <f t="shared" si="118"/>
        <v>0</v>
      </c>
      <c r="N415" s="11">
        <f t="shared" si="118"/>
        <v>0</v>
      </c>
      <c r="O415" s="12">
        <f t="shared" si="106"/>
        <v>0</v>
      </c>
      <c r="P415" s="339"/>
      <c r="Q415" s="339"/>
      <c r="R415" s="226"/>
      <c r="Z415" s="151"/>
      <c r="AA415" s="151"/>
      <c r="AC415" s="187"/>
      <c r="AD415" s="187"/>
    </row>
    <row r="416" spans="1:30" ht="13.5" customHeight="1" thickBot="1">
      <c r="A416" s="440"/>
      <c r="B416" s="441"/>
      <c r="C416" s="311" t="s">
        <v>276</v>
      </c>
      <c r="D416" s="311">
        <f aca="true" t="shared" si="119" ref="D416:N416">SUM(D414:D415)</f>
        <v>0</v>
      </c>
      <c r="E416" s="311">
        <f t="shared" si="119"/>
        <v>0</v>
      </c>
      <c r="F416" s="311">
        <f t="shared" si="119"/>
        <v>0</v>
      </c>
      <c r="G416" s="311">
        <f t="shared" si="119"/>
        <v>0</v>
      </c>
      <c r="H416" s="311">
        <f t="shared" si="119"/>
        <v>0</v>
      </c>
      <c r="I416" s="312">
        <f t="shared" si="119"/>
        <v>0</v>
      </c>
      <c r="J416" s="311">
        <f t="shared" si="119"/>
        <v>0</v>
      </c>
      <c r="K416" s="311">
        <f t="shared" si="119"/>
        <v>0</v>
      </c>
      <c r="L416" s="311">
        <f t="shared" si="119"/>
        <v>0</v>
      </c>
      <c r="M416" s="311">
        <f t="shared" si="119"/>
        <v>0</v>
      </c>
      <c r="N416" s="311">
        <f t="shared" si="119"/>
        <v>0</v>
      </c>
      <c r="O416" s="316">
        <f t="shared" si="106"/>
        <v>0</v>
      </c>
      <c r="P416" s="339"/>
      <c r="Q416" s="339"/>
      <c r="R416" s="226"/>
      <c r="Z416" s="151"/>
      <c r="AA416" s="151"/>
      <c r="AC416" s="187"/>
      <c r="AD416" s="187"/>
    </row>
    <row r="417" spans="1:30" ht="13.5" customHeight="1">
      <c r="A417" s="45"/>
      <c r="B417" s="48"/>
      <c r="C417" s="47"/>
      <c r="D417" s="227" t="str">
        <f aca="true" t="shared" si="120" ref="D417:N417">IF(D414&lt;&gt;D3,"ERROH",IF(D415&lt;&gt;D4,"ERROM","OK"))</f>
        <v>OK</v>
      </c>
      <c r="E417" s="227" t="str">
        <f t="shared" si="120"/>
        <v>OK</v>
      </c>
      <c r="F417" s="227" t="str">
        <f t="shared" si="120"/>
        <v>OK</v>
      </c>
      <c r="G417" s="227" t="str">
        <f t="shared" si="120"/>
        <v>OK</v>
      </c>
      <c r="H417" s="227" t="str">
        <f t="shared" si="120"/>
        <v>OK</v>
      </c>
      <c r="I417" s="227" t="str">
        <f t="shared" si="120"/>
        <v>OK</v>
      </c>
      <c r="J417" s="227" t="str">
        <f t="shared" si="120"/>
        <v>OK</v>
      </c>
      <c r="K417" s="227" t="str">
        <f t="shared" si="120"/>
        <v>OK</v>
      </c>
      <c r="L417" s="227" t="str">
        <f t="shared" si="120"/>
        <v>OK</v>
      </c>
      <c r="M417" s="227" t="str">
        <f t="shared" si="120"/>
        <v>OK</v>
      </c>
      <c r="N417" s="227" t="str">
        <f t="shared" si="120"/>
        <v>OK</v>
      </c>
      <c r="O417" s="48"/>
      <c r="P417" s="339"/>
      <c r="Q417" s="339"/>
      <c r="R417" s="226"/>
      <c r="Z417" s="151"/>
      <c r="AA417" s="151"/>
      <c r="AC417" s="187"/>
      <c r="AD417" s="187"/>
    </row>
    <row r="418" spans="1:18" ht="13.5" customHeight="1">
      <c r="A418" s="46" t="s">
        <v>375</v>
      </c>
      <c r="B418" s="48"/>
      <c r="C418" s="47"/>
      <c r="D418" s="51"/>
      <c r="E418" s="51"/>
      <c r="F418" s="51"/>
      <c r="G418" s="51"/>
      <c r="H418" s="51"/>
      <c r="I418" s="51"/>
      <c r="J418" s="51"/>
      <c r="K418" s="51"/>
      <c r="L418" s="51"/>
      <c r="M418" s="48"/>
      <c r="P418" s="226"/>
      <c r="Q418" s="226"/>
      <c r="R418" s="226"/>
    </row>
    <row r="419" spans="1:18" ht="13.5" customHeight="1">
      <c r="A419" s="421" t="s">
        <v>0</v>
      </c>
      <c r="B419" s="421"/>
      <c r="C419" s="421"/>
      <c r="D419" s="421"/>
      <c r="E419" s="421"/>
      <c r="F419" s="421"/>
      <c r="G419" s="421"/>
      <c r="H419" s="421"/>
      <c r="I419" s="421"/>
      <c r="J419" s="421"/>
      <c r="K419" s="421"/>
      <c r="L419" s="421"/>
      <c r="M419" s="421"/>
      <c r="N419" s="421"/>
      <c r="P419" s="226"/>
      <c r="Q419" s="226"/>
      <c r="R419" s="226"/>
    </row>
    <row r="420" spans="1:18" ht="13.5" customHeight="1">
      <c r="A420" s="56"/>
      <c r="B420" s="56"/>
      <c r="C420" s="56"/>
      <c r="D420" s="56"/>
      <c r="E420" s="56"/>
      <c r="F420" s="56"/>
      <c r="G420" s="56"/>
      <c r="H420" s="56"/>
      <c r="I420" s="56"/>
      <c r="J420" s="56"/>
      <c r="K420" s="56"/>
      <c r="L420" s="56"/>
      <c r="M420" s="56"/>
      <c r="N420" s="56"/>
      <c r="P420" s="226"/>
      <c r="Q420" s="226"/>
      <c r="R420" s="226"/>
    </row>
    <row r="421" spans="1:18" ht="13.5" customHeight="1">
      <c r="A421" s="56"/>
      <c r="B421" s="56"/>
      <c r="C421" s="56"/>
      <c r="D421" s="56"/>
      <c r="E421" s="56"/>
      <c r="F421" s="56"/>
      <c r="G421" s="56"/>
      <c r="H421" s="56"/>
      <c r="I421" s="56"/>
      <c r="J421" s="56"/>
      <c r="K421" s="56"/>
      <c r="L421" s="56"/>
      <c r="M421" s="56"/>
      <c r="N421" s="56"/>
      <c r="P421" s="226"/>
      <c r="Q421" s="226"/>
      <c r="R421" s="226"/>
    </row>
    <row r="422" spans="16:18" ht="13.5" customHeight="1" thickBot="1">
      <c r="P422" s="226"/>
      <c r="Q422" s="226"/>
      <c r="R422" s="226"/>
    </row>
    <row r="423" spans="1:18" ht="45" customHeight="1">
      <c r="A423" s="32" t="s">
        <v>111</v>
      </c>
      <c r="B423" s="439" t="s">
        <v>463</v>
      </c>
      <c r="C423" s="570"/>
      <c r="D423" s="570"/>
      <c r="E423" s="570"/>
      <c r="F423" s="570"/>
      <c r="G423" s="434"/>
      <c r="H423" s="120" t="s">
        <v>523</v>
      </c>
      <c r="I423" s="405"/>
      <c r="J423" s="406"/>
      <c r="K423" s="405"/>
      <c r="L423" s="405"/>
      <c r="P423" s="226"/>
      <c r="Q423" s="226"/>
      <c r="R423" s="226"/>
    </row>
    <row r="424" spans="1:18" ht="13.5" customHeight="1">
      <c r="A424" s="446" t="s">
        <v>112</v>
      </c>
      <c r="B424" s="657" t="s">
        <v>620</v>
      </c>
      <c r="C424" s="658"/>
      <c r="D424" s="658"/>
      <c r="E424" s="658"/>
      <c r="F424" s="659"/>
      <c r="G424" s="10" t="s">
        <v>31</v>
      </c>
      <c r="H424" s="71"/>
      <c r="I424" s="341">
        <f>IF(OR(H424="",H425=""),1,0)</f>
        <v>1</v>
      </c>
      <c r="J424" s="341">
        <f>I424+I427+I430+I433+I436+I439+I442</f>
        <v>7</v>
      </c>
      <c r="K424" s="342"/>
      <c r="L424" s="342"/>
      <c r="P424" s="226"/>
      <c r="Q424" s="226"/>
      <c r="R424" s="226"/>
    </row>
    <row r="425" spans="1:18" ht="13.5" customHeight="1">
      <c r="A425" s="447"/>
      <c r="B425" s="660"/>
      <c r="C425" s="661"/>
      <c r="D425" s="661"/>
      <c r="E425" s="661"/>
      <c r="F425" s="662"/>
      <c r="G425" s="11" t="s">
        <v>32</v>
      </c>
      <c r="H425" s="72"/>
      <c r="I425" s="341"/>
      <c r="J425" s="342"/>
      <c r="K425" s="342"/>
      <c r="L425" s="342"/>
      <c r="P425" s="226"/>
      <c r="Q425" s="226"/>
      <c r="R425" s="226"/>
    </row>
    <row r="426" spans="1:18" ht="13.5" customHeight="1">
      <c r="A426" s="444"/>
      <c r="B426" s="663"/>
      <c r="C426" s="664"/>
      <c r="D426" s="664"/>
      <c r="E426" s="664"/>
      <c r="F426" s="665"/>
      <c r="G426" s="304" t="s">
        <v>276</v>
      </c>
      <c r="H426" s="314">
        <f>SUM(H424:H425)</f>
        <v>0</v>
      </c>
      <c r="I426" s="341"/>
      <c r="J426" s="342"/>
      <c r="K426" s="342" t="str">
        <f>IF(AND(H426&gt;0,F506=0),"ERRO1",IF(AND(H426=0,F506&gt;0),"ERRO2","OK"))</f>
        <v>OK</v>
      </c>
      <c r="L426" s="342"/>
      <c r="P426" s="226"/>
      <c r="Q426" s="226"/>
      <c r="R426" s="226"/>
    </row>
    <row r="427" spans="1:18" ht="13.5" customHeight="1">
      <c r="A427" s="638" t="s">
        <v>113</v>
      </c>
      <c r="B427" s="657" t="s">
        <v>323</v>
      </c>
      <c r="C427" s="658"/>
      <c r="D427" s="658"/>
      <c r="E427" s="658" t="s">
        <v>31</v>
      </c>
      <c r="F427" s="659" t="s">
        <v>31</v>
      </c>
      <c r="G427" s="37" t="s">
        <v>31</v>
      </c>
      <c r="H427" s="71"/>
      <c r="I427" s="341">
        <f>IF(OR(H427="",H428=""),1,0)</f>
        <v>1</v>
      </c>
      <c r="J427" s="342"/>
      <c r="K427" s="342"/>
      <c r="L427" s="342"/>
      <c r="P427" s="226"/>
      <c r="Q427" s="226"/>
      <c r="R427" s="226"/>
    </row>
    <row r="428" spans="1:18" ht="13.5" customHeight="1">
      <c r="A428" s="639"/>
      <c r="B428" s="660"/>
      <c r="C428" s="661"/>
      <c r="D428" s="661"/>
      <c r="E428" s="661" t="s">
        <v>32</v>
      </c>
      <c r="F428" s="662" t="s">
        <v>32</v>
      </c>
      <c r="G428" s="39" t="s">
        <v>32</v>
      </c>
      <c r="H428" s="72"/>
      <c r="I428" s="342"/>
      <c r="J428" s="342"/>
      <c r="K428" s="342"/>
      <c r="L428" s="342"/>
      <c r="P428" s="226"/>
      <c r="Q428" s="226"/>
      <c r="R428" s="226"/>
    </row>
    <row r="429" spans="1:18" ht="13.5" customHeight="1">
      <c r="A429" s="640"/>
      <c r="B429" s="663"/>
      <c r="C429" s="664"/>
      <c r="D429" s="664"/>
      <c r="E429" s="664" t="s">
        <v>276</v>
      </c>
      <c r="F429" s="665" t="s">
        <v>276</v>
      </c>
      <c r="G429" s="307" t="s">
        <v>276</v>
      </c>
      <c r="H429" s="314">
        <f>SUM(H427:H428)</f>
        <v>0</v>
      </c>
      <c r="I429" s="342"/>
      <c r="J429" s="342"/>
      <c r="K429" s="342"/>
      <c r="L429" s="342"/>
      <c r="P429" s="226"/>
      <c r="Q429" s="226"/>
      <c r="R429" s="226"/>
    </row>
    <row r="430" spans="1:18" ht="13.5" customHeight="1">
      <c r="A430" s="638" t="s">
        <v>114</v>
      </c>
      <c r="B430" s="657" t="s">
        <v>324</v>
      </c>
      <c r="C430" s="658"/>
      <c r="D430" s="658"/>
      <c r="E430" s="658" t="s">
        <v>31</v>
      </c>
      <c r="F430" s="659" t="s">
        <v>31</v>
      </c>
      <c r="G430" s="37" t="s">
        <v>31</v>
      </c>
      <c r="H430" s="71"/>
      <c r="I430" s="341">
        <f>IF(OR(H430="",H431=""),1,0)</f>
        <v>1</v>
      </c>
      <c r="J430" s="342"/>
      <c r="K430" s="342"/>
      <c r="L430" s="342"/>
      <c r="P430" s="226"/>
      <c r="Q430" s="226"/>
      <c r="R430" s="226"/>
    </row>
    <row r="431" spans="1:18" ht="13.5" customHeight="1">
      <c r="A431" s="639"/>
      <c r="B431" s="660"/>
      <c r="C431" s="661"/>
      <c r="D431" s="661"/>
      <c r="E431" s="661" t="s">
        <v>32</v>
      </c>
      <c r="F431" s="662" t="s">
        <v>32</v>
      </c>
      <c r="G431" s="39" t="s">
        <v>32</v>
      </c>
      <c r="H431" s="72"/>
      <c r="I431" s="342"/>
      <c r="J431" s="342"/>
      <c r="K431" s="342"/>
      <c r="L431" s="342"/>
      <c r="P431" s="226"/>
      <c r="Q431" s="226"/>
      <c r="R431" s="226"/>
    </row>
    <row r="432" spans="1:18" ht="13.5" customHeight="1">
      <c r="A432" s="640"/>
      <c r="B432" s="663"/>
      <c r="C432" s="664"/>
      <c r="D432" s="664"/>
      <c r="E432" s="664" t="s">
        <v>276</v>
      </c>
      <c r="F432" s="665" t="s">
        <v>276</v>
      </c>
      <c r="G432" s="307" t="s">
        <v>276</v>
      </c>
      <c r="H432" s="314">
        <f>SUM(H430:H431)</f>
        <v>0</v>
      </c>
      <c r="I432" s="342"/>
      <c r="J432" s="342"/>
      <c r="K432" s="342"/>
      <c r="L432" s="342"/>
      <c r="P432" s="226"/>
      <c r="Q432" s="226"/>
      <c r="R432" s="226"/>
    </row>
    <row r="433" spans="1:18" ht="13.5" customHeight="1">
      <c r="A433" s="638" t="s">
        <v>115</v>
      </c>
      <c r="B433" s="657" t="s">
        <v>116</v>
      </c>
      <c r="C433" s="658"/>
      <c r="D433" s="658"/>
      <c r="E433" s="658" t="s">
        <v>31</v>
      </c>
      <c r="F433" s="659" t="s">
        <v>31</v>
      </c>
      <c r="G433" s="41" t="s">
        <v>31</v>
      </c>
      <c r="H433" s="73"/>
      <c r="I433" s="341">
        <f>IF(OR(H433="",H434=""),1,0)</f>
        <v>1</v>
      </c>
      <c r="J433" s="342"/>
      <c r="K433" s="342"/>
      <c r="L433" s="342"/>
      <c r="P433" s="226"/>
      <c r="Q433" s="226"/>
      <c r="R433" s="226"/>
    </row>
    <row r="434" spans="1:18" ht="13.5" customHeight="1">
      <c r="A434" s="639"/>
      <c r="B434" s="660"/>
      <c r="C434" s="661"/>
      <c r="D434" s="661"/>
      <c r="E434" s="661" t="s">
        <v>32</v>
      </c>
      <c r="F434" s="662" t="s">
        <v>32</v>
      </c>
      <c r="G434" s="43" t="s">
        <v>32</v>
      </c>
      <c r="H434" s="74"/>
      <c r="I434" s="342"/>
      <c r="J434" s="342"/>
      <c r="K434" s="342"/>
      <c r="L434" s="342"/>
      <c r="P434" s="226"/>
      <c r="Q434" s="226"/>
      <c r="R434" s="226"/>
    </row>
    <row r="435" spans="1:18" ht="13.5" customHeight="1">
      <c r="A435" s="640"/>
      <c r="B435" s="663"/>
      <c r="C435" s="664"/>
      <c r="D435" s="664"/>
      <c r="E435" s="664" t="s">
        <v>276</v>
      </c>
      <c r="F435" s="665" t="s">
        <v>276</v>
      </c>
      <c r="G435" s="307" t="s">
        <v>276</v>
      </c>
      <c r="H435" s="314">
        <f>SUM(H433:H434)</f>
        <v>0</v>
      </c>
      <c r="I435" s="342"/>
      <c r="J435" s="342"/>
      <c r="K435" s="342" t="str">
        <f>IF(AND(H435&gt;0,F507=0),"ERRO1",IF(AND(H435=0,F507&gt;0),"ERRO2","OK"))</f>
        <v>OK</v>
      </c>
      <c r="L435" s="342"/>
      <c r="P435" s="226"/>
      <c r="Q435" s="226"/>
      <c r="R435" s="226"/>
    </row>
    <row r="436" spans="1:18" ht="13.5" customHeight="1">
      <c r="A436" s="638" t="s">
        <v>117</v>
      </c>
      <c r="B436" s="657" t="s">
        <v>118</v>
      </c>
      <c r="C436" s="658"/>
      <c r="D436" s="658"/>
      <c r="E436" s="658" t="s">
        <v>31</v>
      </c>
      <c r="F436" s="659" t="s">
        <v>31</v>
      </c>
      <c r="G436" s="41" t="s">
        <v>31</v>
      </c>
      <c r="H436" s="73"/>
      <c r="I436" s="341">
        <f>IF(OR(H436="",H437=""),1,0)</f>
        <v>1</v>
      </c>
      <c r="J436" s="342"/>
      <c r="K436" s="342"/>
      <c r="L436" s="342"/>
      <c r="P436" s="226"/>
      <c r="Q436" s="226"/>
      <c r="R436" s="226"/>
    </row>
    <row r="437" spans="1:18" ht="13.5" customHeight="1">
      <c r="A437" s="639"/>
      <c r="B437" s="660"/>
      <c r="C437" s="661"/>
      <c r="D437" s="661"/>
      <c r="E437" s="661" t="s">
        <v>32</v>
      </c>
      <c r="F437" s="662" t="s">
        <v>32</v>
      </c>
      <c r="G437" s="43" t="s">
        <v>32</v>
      </c>
      <c r="H437" s="74"/>
      <c r="I437" s="342"/>
      <c r="J437" s="342"/>
      <c r="K437" s="342"/>
      <c r="L437" s="342"/>
      <c r="P437" s="226"/>
      <c r="Q437" s="226"/>
      <c r="R437" s="226"/>
    </row>
    <row r="438" spans="1:18" ht="13.5" customHeight="1">
      <c r="A438" s="640"/>
      <c r="B438" s="663"/>
      <c r="C438" s="664"/>
      <c r="D438" s="664"/>
      <c r="E438" s="664" t="s">
        <v>276</v>
      </c>
      <c r="F438" s="665" t="s">
        <v>276</v>
      </c>
      <c r="G438" s="307" t="s">
        <v>276</v>
      </c>
      <c r="H438" s="314">
        <f>SUM(H436:H437)</f>
        <v>0</v>
      </c>
      <c r="I438" s="342"/>
      <c r="J438" s="342"/>
      <c r="K438" s="342"/>
      <c r="L438" s="342"/>
      <c r="P438" s="226"/>
      <c r="Q438" s="226"/>
      <c r="R438" s="226"/>
    </row>
    <row r="439" spans="1:18" ht="13.5" customHeight="1">
      <c r="A439" s="638" t="s">
        <v>119</v>
      </c>
      <c r="B439" s="657" t="s">
        <v>120</v>
      </c>
      <c r="C439" s="658"/>
      <c r="D439" s="658"/>
      <c r="E439" s="658" t="s">
        <v>31</v>
      </c>
      <c r="F439" s="659" t="s">
        <v>31</v>
      </c>
      <c r="G439" s="41" t="s">
        <v>31</v>
      </c>
      <c r="H439" s="73"/>
      <c r="I439" s="341">
        <f>IF(OR(H439="",H440=""),1,0)</f>
        <v>1</v>
      </c>
      <c r="J439" s="342"/>
      <c r="K439" s="342"/>
      <c r="L439" s="342"/>
      <c r="P439" s="226"/>
      <c r="Q439" s="226"/>
      <c r="R439" s="226"/>
    </row>
    <row r="440" spans="1:18" ht="13.5" customHeight="1">
      <c r="A440" s="639"/>
      <c r="B440" s="660"/>
      <c r="C440" s="661"/>
      <c r="D440" s="661"/>
      <c r="E440" s="661" t="s">
        <v>32</v>
      </c>
      <c r="F440" s="662" t="s">
        <v>32</v>
      </c>
      <c r="G440" s="43" t="s">
        <v>32</v>
      </c>
      <c r="H440" s="74"/>
      <c r="I440" s="342"/>
      <c r="J440" s="342"/>
      <c r="K440" s="342"/>
      <c r="L440" s="342"/>
      <c r="P440" s="226"/>
      <c r="Q440" s="226"/>
      <c r="R440" s="226"/>
    </row>
    <row r="441" spans="1:18" ht="13.5" customHeight="1">
      <c r="A441" s="640"/>
      <c r="B441" s="663"/>
      <c r="C441" s="664"/>
      <c r="D441" s="664"/>
      <c r="E441" s="664" t="s">
        <v>276</v>
      </c>
      <c r="F441" s="665" t="s">
        <v>276</v>
      </c>
      <c r="G441" s="307" t="s">
        <v>276</v>
      </c>
      <c r="H441" s="314">
        <f>SUM(H439:H440)</f>
        <v>0</v>
      </c>
      <c r="I441" s="342"/>
      <c r="J441" s="342"/>
      <c r="K441" s="342"/>
      <c r="L441" s="342"/>
      <c r="P441" s="226"/>
      <c r="Q441" s="226"/>
      <c r="R441" s="226"/>
    </row>
    <row r="442" spans="1:18" ht="13.5" customHeight="1">
      <c r="A442" s="638" t="s">
        <v>121</v>
      </c>
      <c r="B442" s="657" t="s">
        <v>268</v>
      </c>
      <c r="C442" s="658"/>
      <c r="D442" s="658"/>
      <c r="E442" s="658" t="s">
        <v>31</v>
      </c>
      <c r="F442" s="659" t="s">
        <v>31</v>
      </c>
      <c r="G442" s="41" t="s">
        <v>31</v>
      </c>
      <c r="H442" s="73"/>
      <c r="I442" s="341">
        <f>IF(OR(H442="",H443=""),1,0)</f>
        <v>1</v>
      </c>
      <c r="J442" s="342"/>
      <c r="K442" s="342"/>
      <c r="L442" s="342"/>
      <c r="P442" s="226"/>
      <c r="Q442" s="226"/>
      <c r="R442" s="226"/>
    </row>
    <row r="443" spans="1:18" ht="13.5" customHeight="1">
      <c r="A443" s="639"/>
      <c r="B443" s="660"/>
      <c r="C443" s="661"/>
      <c r="D443" s="661"/>
      <c r="E443" s="661" t="s">
        <v>32</v>
      </c>
      <c r="F443" s="662" t="s">
        <v>32</v>
      </c>
      <c r="G443" s="43" t="s">
        <v>32</v>
      </c>
      <c r="H443" s="74"/>
      <c r="I443" s="342"/>
      <c r="J443" s="342"/>
      <c r="K443" s="342"/>
      <c r="L443" s="342"/>
      <c r="P443" s="226"/>
      <c r="Q443" s="226"/>
      <c r="R443" s="226"/>
    </row>
    <row r="444" spans="1:18" ht="13.5" customHeight="1" thickBot="1">
      <c r="A444" s="641"/>
      <c r="B444" s="666"/>
      <c r="C444" s="667"/>
      <c r="D444" s="667"/>
      <c r="E444" s="667" t="s">
        <v>276</v>
      </c>
      <c r="F444" s="668" t="s">
        <v>276</v>
      </c>
      <c r="G444" s="311" t="s">
        <v>276</v>
      </c>
      <c r="H444" s="316">
        <f>SUM(H442:H443)</f>
        <v>0</v>
      </c>
      <c r="I444" s="342"/>
      <c r="J444" s="342"/>
      <c r="K444" s="342" t="str">
        <f>IF(AND(H438+H441+H444&gt;0,F508=0),"ERRO1",IF(AND(H438+H441+H444=0,F508&gt;0),"ERRO2","OK"))</f>
        <v>OK</v>
      </c>
      <c r="L444" s="342"/>
      <c r="P444" s="226"/>
      <c r="Q444" s="226"/>
      <c r="R444" s="226"/>
    </row>
    <row r="445" spans="9:18" ht="13.5" customHeight="1">
      <c r="I445" s="405"/>
      <c r="J445" s="405"/>
      <c r="K445" s="405"/>
      <c r="L445" s="405"/>
      <c r="P445" s="226"/>
      <c r="Q445" s="226"/>
      <c r="R445" s="226"/>
    </row>
    <row r="446" spans="9:18" ht="13.5" customHeight="1">
      <c r="I446" s="405"/>
      <c r="J446" s="405"/>
      <c r="K446" s="405"/>
      <c r="L446" s="405"/>
      <c r="P446" s="226"/>
      <c r="Q446" s="226"/>
      <c r="R446" s="226"/>
    </row>
    <row r="447" spans="9:18" ht="13.5" customHeight="1" thickBot="1">
      <c r="I447" s="405"/>
      <c r="J447" s="405"/>
      <c r="K447" s="405"/>
      <c r="L447" s="405"/>
      <c r="P447" s="226"/>
      <c r="Q447" s="226"/>
      <c r="R447" s="226"/>
    </row>
    <row r="448" spans="1:30" s="196" customFormat="1" ht="60.75">
      <c r="A448" s="32" t="s">
        <v>122</v>
      </c>
      <c r="B448" s="439" t="s">
        <v>471</v>
      </c>
      <c r="C448" s="434"/>
      <c r="D448" s="33" t="s">
        <v>606</v>
      </c>
      <c r="E448" s="33" t="s">
        <v>279</v>
      </c>
      <c r="F448" s="33" t="s">
        <v>610</v>
      </c>
      <c r="G448" s="33" t="s">
        <v>277</v>
      </c>
      <c r="H448" s="33" t="s">
        <v>278</v>
      </c>
      <c r="I448" s="33" t="s">
        <v>280</v>
      </c>
      <c r="J448" s="33" t="s">
        <v>281</v>
      </c>
      <c r="K448" s="33" t="s">
        <v>283</v>
      </c>
      <c r="L448" s="33" t="s">
        <v>545</v>
      </c>
      <c r="M448" s="33" t="s">
        <v>282</v>
      </c>
      <c r="N448" s="33" t="s">
        <v>608</v>
      </c>
      <c r="O448" s="34" t="s">
        <v>71</v>
      </c>
      <c r="P448" s="230"/>
      <c r="Q448" s="230"/>
      <c r="R448" s="226"/>
      <c r="S448" s="151"/>
      <c r="T448" s="151"/>
      <c r="U448" s="151"/>
      <c r="V448" s="151"/>
      <c r="W448" s="151"/>
      <c r="X448" s="151"/>
      <c r="Y448" s="151"/>
      <c r="Z448" s="151"/>
      <c r="AA448" s="151"/>
      <c r="AB448" s="195"/>
      <c r="AC448" s="195"/>
      <c r="AD448" s="195"/>
    </row>
    <row r="449" spans="1:30" s="196" customFormat="1" ht="13.5" customHeight="1">
      <c r="A449" s="446" t="s">
        <v>123</v>
      </c>
      <c r="B449" s="482" t="s">
        <v>124</v>
      </c>
      <c r="C449" s="10" t="s">
        <v>31</v>
      </c>
      <c r="D449" s="14"/>
      <c r="E449" s="14"/>
      <c r="F449" s="14"/>
      <c r="G449" s="14"/>
      <c r="H449" s="14"/>
      <c r="I449" s="14"/>
      <c r="J449" s="14"/>
      <c r="K449" s="14"/>
      <c r="L449" s="14"/>
      <c r="M449" s="14"/>
      <c r="N449" s="14"/>
      <c r="O449" s="9">
        <f aca="true" t="shared" si="121" ref="O449:O490">SUM(D449:N449)</f>
        <v>0</v>
      </c>
      <c r="P449" s="339">
        <f>IF(OR(D449="",E449="",F449="",G449="",H449="",I449="",J449="",K449="",L449="",M449="",N449="",D450="",E450="",F450="",G450="",H450="",I450="",J450="",K450="",L450="",M450="",N450=""),1,0)</f>
        <v>1</v>
      </c>
      <c r="Q449" s="339">
        <f>P449+P452+P455+P458+P461+P464+P467+P470+P473+P476+P479+P482+P485</f>
        <v>13</v>
      </c>
      <c r="R449" s="226"/>
      <c r="S449" s="151"/>
      <c r="T449" s="151"/>
      <c r="U449" s="151"/>
      <c r="V449" s="151"/>
      <c r="W449" s="151"/>
      <c r="X449" s="151"/>
      <c r="Y449" s="151"/>
      <c r="Z449" s="151"/>
      <c r="AA449" s="151"/>
      <c r="AB449" s="195"/>
      <c r="AC449" s="195"/>
      <c r="AD449" s="195"/>
    </row>
    <row r="450" spans="1:30" s="196" customFormat="1" ht="13.5" customHeight="1">
      <c r="A450" s="447"/>
      <c r="B450" s="483"/>
      <c r="C450" s="11" t="s">
        <v>32</v>
      </c>
      <c r="D450" s="16"/>
      <c r="E450" s="16"/>
      <c r="F450" s="16"/>
      <c r="G450" s="16"/>
      <c r="H450" s="16"/>
      <c r="I450" s="16"/>
      <c r="J450" s="16"/>
      <c r="K450" s="16"/>
      <c r="L450" s="16"/>
      <c r="M450" s="16"/>
      <c r="N450" s="16"/>
      <c r="O450" s="12">
        <f t="shared" si="121"/>
        <v>0</v>
      </c>
      <c r="P450" s="339"/>
      <c r="Q450" s="339"/>
      <c r="R450" s="226"/>
      <c r="S450" s="151"/>
      <c r="T450" s="151"/>
      <c r="U450" s="151"/>
      <c r="V450" s="151"/>
      <c r="W450" s="151"/>
      <c r="X450" s="151"/>
      <c r="Y450" s="151"/>
      <c r="Z450" s="151"/>
      <c r="AA450" s="151"/>
      <c r="AB450" s="195"/>
      <c r="AC450" s="195"/>
      <c r="AD450" s="195"/>
    </row>
    <row r="451" spans="1:30" s="196" customFormat="1" ht="13.5" customHeight="1">
      <c r="A451" s="444"/>
      <c r="B451" s="484"/>
      <c r="C451" s="304" t="s">
        <v>276</v>
      </c>
      <c r="D451" s="304">
        <f aca="true" t="shared" si="122" ref="D451:N451">SUM(D449:D450)</f>
        <v>0</v>
      </c>
      <c r="E451" s="304">
        <f t="shared" si="122"/>
        <v>0</v>
      </c>
      <c r="F451" s="304">
        <f t="shared" si="122"/>
        <v>0</v>
      </c>
      <c r="G451" s="304">
        <f t="shared" si="122"/>
        <v>0</v>
      </c>
      <c r="H451" s="304">
        <f t="shared" si="122"/>
        <v>0</v>
      </c>
      <c r="I451" s="305">
        <f t="shared" si="122"/>
        <v>0</v>
      </c>
      <c r="J451" s="304">
        <f t="shared" si="122"/>
        <v>0</v>
      </c>
      <c r="K451" s="304">
        <f t="shared" si="122"/>
        <v>0</v>
      </c>
      <c r="L451" s="304">
        <f t="shared" si="122"/>
        <v>0</v>
      </c>
      <c r="M451" s="304">
        <f t="shared" si="122"/>
        <v>0</v>
      </c>
      <c r="N451" s="304">
        <f t="shared" si="122"/>
        <v>0</v>
      </c>
      <c r="O451" s="314">
        <f t="shared" si="121"/>
        <v>0</v>
      </c>
      <c r="P451" s="339"/>
      <c r="Q451" s="339"/>
      <c r="R451" s="226"/>
      <c r="S451" s="151"/>
      <c r="T451" s="151"/>
      <c r="U451" s="151"/>
      <c r="V451" s="151"/>
      <c r="W451" s="151"/>
      <c r="X451" s="151"/>
      <c r="Y451" s="151"/>
      <c r="Z451" s="151"/>
      <c r="AA451" s="151"/>
      <c r="AB451" s="195"/>
      <c r="AC451" s="195"/>
      <c r="AD451" s="195"/>
    </row>
    <row r="452" spans="1:30" s="196" customFormat="1" ht="13.5" customHeight="1">
      <c r="A452" s="638" t="s">
        <v>125</v>
      </c>
      <c r="B452" s="645" t="s">
        <v>286</v>
      </c>
      <c r="C452" s="37" t="s">
        <v>31</v>
      </c>
      <c r="D452" s="14"/>
      <c r="E452" s="14"/>
      <c r="F452" s="14"/>
      <c r="G452" s="14"/>
      <c r="H452" s="14"/>
      <c r="I452" s="14"/>
      <c r="J452" s="14"/>
      <c r="K452" s="14"/>
      <c r="L452" s="14"/>
      <c r="M452" s="14"/>
      <c r="N452" s="14"/>
      <c r="O452" s="9">
        <f t="shared" si="121"/>
        <v>0</v>
      </c>
      <c r="P452" s="339">
        <f>IF(OR(D452="",E452="",F452="",G452="",H452="",I452="",J452="",K452="",L452="",M452="",N452="",D453="",E453="",F453="",G453="",H453="",I453="",J453="",K453="",L453="",M453="",N453=""),1,0)</f>
        <v>1</v>
      </c>
      <c r="Q452" s="339"/>
      <c r="R452" s="226"/>
      <c r="S452" s="151"/>
      <c r="T452" s="151"/>
      <c r="U452" s="151"/>
      <c r="V452" s="151"/>
      <c r="W452" s="151"/>
      <c r="X452" s="151"/>
      <c r="Y452" s="151"/>
      <c r="Z452" s="151"/>
      <c r="AA452" s="151"/>
      <c r="AB452" s="195"/>
      <c r="AC452" s="195"/>
      <c r="AD452" s="195"/>
    </row>
    <row r="453" spans="1:30" s="196" customFormat="1" ht="13.5" customHeight="1">
      <c r="A453" s="639"/>
      <c r="B453" s="646"/>
      <c r="C453" s="39" t="s">
        <v>32</v>
      </c>
      <c r="D453" s="16"/>
      <c r="E453" s="16"/>
      <c r="F453" s="16"/>
      <c r="G453" s="16"/>
      <c r="H453" s="16"/>
      <c r="I453" s="16"/>
      <c r="J453" s="16"/>
      <c r="K453" s="16"/>
      <c r="L453" s="16"/>
      <c r="M453" s="16"/>
      <c r="N453" s="16"/>
      <c r="O453" s="12">
        <f t="shared" si="121"/>
        <v>0</v>
      </c>
      <c r="P453" s="339"/>
      <c r="Q453" s="339"/>
      <c r="R453" s="226"/>
      <c r="S453" s="151"/>
      <c r="T453" s="151"/>
      <c r="U453" s="151"/>
      <c r="V453" s="151"/>
      <c r="W453" s="151"/>
      <c r="X453" s="151"/>
      <c r="Y453" s="151"/>
      <c r="Z453" s="151"/>
      <c r="AA453" s="151"/>
      <c r="AB453" s="195"/>
      <c r="AC453" s="195"/>
      <c r="AD453" s="195"/>
    </row>
    <row r="454" spans="1:30" s="196" customFormat="1" ht="13.5" customHeight="1">
      <c r="A454" s="640"/>
      <c r="B454" s="647"/>
      <c r="C454" s="307" t="s">
        <v>276</v>
      </c>
      <c r="D454" s="304">
        <f aca="true" t="shared" si="123" ref="D454:N454">SUM(D452:D453)</f>
        <v>0</v>
      </c>
      <c r="E454" s="304">
        <f t="shared" si="123"/>
        <v>0</v>
      </c>
      <c r="F454" s="304">
        <f t="shared" si="123"/>
        <v>0</v>
      </c>
      <c r="G454" s="304">
        <f t="shared" si="123"/>
        <v>0</v>
      </c>
      <c r="H454" s="304">
        <f t="shared" si="123"/>
        <v>0</v>
      </c>
      <c r="I454" s="305">
        <f t="shared" si="123"/>
        <v>0</v>
      </c>
      <c r="J454" s="304">
        <f t="shared" si="123"/>
        <v>0</v>
      </c>
      <c r="K454" s="304">
        <f t="shared" si="123"/>
        <v>0</v>
      </c>
      <c r="L454" s="304">
        <f>SUM(L452:L453)</f>
        <v>0</v>
      </c>
      <c r="M454" s="304">
        <f t="shared" si="123"/>
        <v>0</v>
      </c>
      <c r="N454" s="304">
        <f t="shared" si="123"/>
        <v>0</v>
      </c>
      <c r="O454" s="314">
        <f t="shared" si="121"/>
        <v>0</v>
      </c>
      <c r="P454" s="339"/>
      <c r="Q454" s="339"/>
      <c r="R454" s="226"/>
      <c r="S454" s="151"/>
      <c r="T454" s="151"/>
      <c r="U454" s="151"/>
      <c r="V454" s="151"/>
      <c r="W454" s="151"/>
      <c r="X454" s="151"/>
      <c r="Y454" s="151"/>
      <c r="Z454" s="151"/>
      <c r="AA454" s="151"/>
      <c r="AB454" s="195"/>
      <c r="AC454" s="195"/>
      <c r="AD454" s="195"/>
    </row>
    <row r="455" spans="1:30" s="196" customFormat="1" ht="13.5" customHeight="1">
      <c r="A455" s="638" t="s">
        <v>126</v>
      </c>
      <c r="B455" s="424" t="s">
        <v>127</v>
      </c>
      <c r="C455" s="37" t="s">
        <v>31</v>
      </c>
      <c r="D455" s="14"/>
      <c r="E455" s="14"/>
      <c r="F455" s="14"/>
      <c r="G455" s="14"/>
      <c r="H455" s="14"/>
      <c r="I455" s="14"/>
      <c r="J455" s="14"/>
      <c r="K455" s="14"/>
      <c r="L455" s="14"/>
      <c r="M455" s="14"/>
      <c r="N455" s="14"/>
      <c r="O455" s="9">
        <f t="shared" si="121"/>
        <v>0</v>
      </c>
      <c r="P455" s="339">
        <f>IF(OR(D455="",E455="",F455="",G455="",H455="",I455="",J455="",K455="",L455="",M455="",N455="",D456="",E456="",F456="",G456="",H456="",I456="",J456="",K456="",L456="",M456="",N456=""),1,0)</f>
        <v>1</v>
      </c>
      <c r="Q455" s="339"/>
      <c r="R455" s="226"/>
      <c r="S455" s="151"/>
      <c r="T455" s="151"/>
      <c r="U455" s="151"/>
      <c r="V455" s="151"/>
      <c r="W455" s="151"/>
      <c r="X455" s="151"/>
      <c r="Y455" s="151"/>
      <c r="Z455" s="151"/>
      <c r="AA455" s="151"/>
      <c r="AB455" s="195"/>
      <c r="AC455" s="195"/>
      <c r="AD455" s="195"/>
    </row>
    <row r="456" spans="1:30" s="196" customFormat="1" ht="13.5" customHeight="1">
      <c r="A456" s="639"/>
      <c r="B456" s="485"/>
      <c r="C456" s="39" t="s">
        <v>32</v>
      </c>
      <c r="D456" s="16"/>
      <c r="E456" s="16"/>
      <c r="F456" s="16"/>
      <c r="G456" s="16"/>
      <c r="H456" s="16"/>
      <c r="I456" s="16"/>
      <c r="J456" s="16"/>
      <c r="K456" s="16"/>
      <c r="L456" s="16"/>
      <c r="M456" s="16"/>
      <c r="N456" s="16"/>
      <c r="O456" s="12">
        <f t="shared" si="121"/>
        <v>0</v>
      </c>
      <c r="P456" s="339"/>
      <c r="Q456" s="339"/>
      <c r="R456" s="226"/>
      <c r="S456" s="151"/>
      <c r="T456" s="151"/>
      <c r="U456" s="151"/>
      <c r="V456" s="151"/>
      <c r="W456" s="151"/>
      <c r="X456" s="151"/>
      <c r="Y456" s="151"/>
      <c r="Z456" s="151"/>
      <c r="AA456" s="151"/>
      <c r="AB456" s="195"/>
      <c r="AC456" s="195"/>
      <c r="AD456" s="195"/>
    </row>
    <row r="457" spans="1:30" s="196" customFormat="1" ht="13.5" customHeight="1">
      <c r="A457" s="640"/>
      <c r="B457" s="486"/>
      <c r="C457" s="307" t="s">
        <v>276</v>
      </c>
      <c r="D457" s="307">
        <f aca="true" t="shared" si="124" ref="D457:N457">SUM(D455:D456)</f>
        <v>0</v>
      </c>
      <c r="E457" s="307">
        <f t="shared" si="124"/>
        <v>0</v>
      </c>
      <c r="F457" s="307">
        <f t="shared" si="124"/>
        <v>0</v>
      </c>
      <c r="G457" s="307">
        <f t="shared" si="124"/>
        <v>0</v>
      </c>
      <c r="H457" s="307">
        <f t="shared" si="124"/>
        <v>0</v>
      </c>
      <c r="I457" s="309">
        <f t="shared" si="124"/>
        <v>0</v>
      </c>
      <c r="J457" s="307">
        <f t="shared" si="124"/>
        <v>0</v>
      </c>
      <c r="K457" s="307">
        <f t="shared" si="124"/>
        <v>0</v>
      </c>
      <c r="L457" s="304">
        <f>SUM(L455:L456)</f>
        <v>0</v>
      </c>
      <c r="M457" s="307">
        <f t="shared" si="124"/>
        <v>0</v>
      </c>
      <c r="N457" s="307">
        <f t="shared" si="124"/>
        <v>0</v>
      </c>
      <c r="O457" s="314">
        <f t="shared" si="121"/>
        <v>0</v>
      </c>
      <c r="P457" s="339"/>
      <c r="Q457" s="339"/>
      <c r="R457" s="226"/>
      <c r="S457" s="151"/>
      <c r="T457" s="151"/>
      <c r="U457" s="151"/>
      <c r="V457" s="151"/>
      <c r="W457" s="151"/>
      <c r="X457" s="151"/>
      <c r="Y457" s="151"/>
      <c r="Z457" s="151"/>
      <c r="AA457" s="151"/>
      <c r="AB457" s="195"/>
      <c r="AC457" s="195"/>
      <c r="AD457" s="195"/>
    </row>
    <row r="458" spans="1:30" s="196" customFormat="1" ht="13.5" customHeight="1">
      <c r="A458" s="638" t="s">
        <v>128</v>
      </c>
      <c r="B458" s="645" t="s">
        <v>129</v>
      </c>
      <c r="C458" s="41" t="s">
        <v>31</v>
      </c>
      <c r="D458" s="18"/>
      <c r="E458" s="18"/>
      <c r="F458" s="18"/>
      <c r="G458" s="18"/>
      <c r="H458" s="18"/>
      <c r="I458" s="18"/>
      <c r="J458" s="18"/>
      <c r="K458" s="18"/>
      <c r="L458" s="18"/>
      <c r="M458" s="18"/>
      <c r="N458" s="18"/>
      <c r="O458" s="20">
        <f t="shared" si="121"/>
        <v>0</v>
      </c>
      <c r="P458" s="339">
        <f>IF(OR(D458="",E458="",F458="",G458="",H458="",I458="",J458="",K458="",L458="",M458="",N458="",D459="",E459="",F459="",G459="",H459="",I459="",J459="",K459="",L459="",M459="",N459=""),1,0)</f>
        <v>1</v>
      </c>
      <c r="Q458" s="339"/>
      <c r="R458" s="226"/>
      <c r="S458" s="151"/>
      <c r="T458" s="151"/>
      <c r="U458" s="151"/>
      <c r="V458" s="151"/>
      <c r="W458" s="151"/>
      <c r="X458" s="151"/>
      <c r="Y458" s="151"/>
      <c r="Z458" s="151"/>
      <c r="AA458" s="151"/>
      <c r="AB458" s="195"/>
      <c r="AC458" s="195"/>
      <c r="AD458" s="195"/>
    </row>
    <row r="459" spans="1:30" s="196" customFormat="1" ht="13.5" customHeight="1">
      <c r="A459" s="639"/>
      <c r="B459" s="646"/>
      <c r="C459" s="43" t="s">
        <v>32</v>
      </c>
      <c r="D459" s="21"/>
      <c r="E459" s="21"/>
      <c r="F459" s="21"/>
      <c r="G459" s="21"/>
      <c r="H459" s="21"/>
      <c r="I459" s="21"/>
      <c r="J459" s="21"/>
      <c r="K459" s="21"/>
      <c r="L459" s="21"/>
      <c r="M459" s="21"/>
      <c r="N459" s="21"/>
      <c r="O459" s="23">
        <f t="shared" si="121"/>
        <v>0</v>
      </c>
      <c r="P459" s="339"/>
      <c r="Q459" s="339"/>
      <c r="R459" s="226"/>
      <c r="S459" s="151"/>
      <c r="T459" s="151"/>
      <c r="U459" s="151"/>
      <c r="V459" s="151"/>
      <c r="W459" s="151"/>
      <c r="X459" s="151"/>
      <c r="Y459" s="151"/>
      <c r="Z459" s="151"/>
      <c r="AA459" s="151"/>
      <c r="AB459" s="195"/>
      <c r="AC459" s="195"/>
      <c r="AD459" s="195"/>
    </row>
    <row r="460" spans="1:30" s="196" customFormat="1" ht="13.5" customHeight="1">
      <c r="A460" s="640"/>
      <c r="B460" s="647"/>
      <c r="C460" s="307" t="s">
        <v>276</v>
      </c>
      <c r="D460" s="307">
        <f aca="true" t="shared" si="125" ref="D460:N460">SUM(D458:D459)</f>
        <v>0</v>
      </c>
      <c r="E460" s="307">
        <f t="shared" si="125"/>
        <v>0</v>
      </c>
      <c r="F460" s="307">
        <f t="shared" si="125"/>
        <v>0</v>
      </c>
      <c r="G460" s="307">
        <f t="shared" si="125"/>
        <v>0</v>
      </c>
      <c r="H460" s="307">
        <f t="shared" si="125"/>
        <v>0</v>
      </c>
      <c r="I460" s="309">
        <f t="shared" si="125"/>
        <v>0</v>
      </c>
      <c r="J460" s="307">
        <f t="shared" si="125"/>
        <v>0</v>
      </c>
      <c r="K460" s="307">
        <f t="shared" si="125"/>
        <v>0</v>
      </c>
      <c r="L460" s="304">
        <f>SUM(L458:L459)</f>
        <v>0</v>
      </c>
      <c r="M460" s="307">
        <f t="shared" si="125"/>
        <v>0</v>
      </c>
      <c r="N460" s="307">
        <f t="shared" si="125"/>
        <v>0</v>
      </c>
      <c r="O460" s="314">
        <f t="shared" si="121"/>
        <v>0</v>
      </c>
      <c r="P460" s="339"/>
      <c r="Q460" s="339"/>
      <c r="R460" s="226"/>
      <c r="S460" s="151"/>
      <c r="T460" s="151"/>
      <c r="U460" s="151"/>
      <c r="V460" s="151"/>
      <c r="W460" s="151"/>
      <c r="X460" s="151"/>
      <c r="Y460" s="151"/>
      <c r="Z460" s="151"/>
      <c r="AA460" s="151"/>
      <c r="AB460" s="195"/>
      <c r="AC460" s="195"/>
      <c r="AD460" s="195"/>
    </row>
    <row r="461" spans="1:30" s="196" customFormat="1" ht="13.5" customHeight="1">
      <c r="A461" s="638" t="s">
        <v>130</v>
      </c>
      <c r="B461" s="645" t="s">
        <v>131</v>
      </c>
      <c r="C461" s="41" t="s">
        <v>31</v>
      </c>
      <c r="D461" s="18"/>
      <c r="E461" s="18"/>
      <c r="F461" s="18"/>
      <c r="G461" s="18"/>
      <c r="H461" s="18"/>
      <c r="I461" s="18"/>
      <c r="J461" s="18"/>
      <c r="K461" s="18"/>
      <c r="L461" s="18"/>
      <c r="M461" s="18"/>
      <c r="N461" s="18"/>
      <c r="O461" s="20">
        <f t="shared" si="121"/>
        <v>0</v>
      </c>
      <c r="P461" s="339">
        <f>IF(OR(D461="",E461="",F461="",G461="",H461="",I461="",J461="",K461="",L461="",M461="",N461="",D462="",E462="",F462="",G462="",H462="",I462="",J462="",K462="",L462="",M462="",N462=""),1,0)</f>
        <v>1</v>
      </c>
      <c r="Q461" s="339"/>
      <c r="R461" s="226"/>
      <c r="S461" s="151"/>
      <c r="T461" s="151"/>
      <c r="U461" s="151"/>
      <c r="V461" s="151"/>
      <c r="W461" s="151"/>
      <c r="X461" s="151"/>
      <c r="Y461" s="151"/>
      <c r="Z461" s="151"/>
      <c r="AA461" s="151"/>
      <c r="AB461" s="195"/>
      <c r="AC461" s="195"/>
      <c r="AD461" s="195"/>
    </row>
    <row r="462" spans="1:30" s="196" customFormat="1" ht="13.5" customHeight="1">
      <c r="A462" s="639"/>
      <c r="B462" s="646"/>
      <c r="C462" s="43" t="s">
        <v>32</v>
      </c>
      <c r="D462" s="21"/>
      <c r="E462" s="21"/>
      <c r="F462" s="21"/>
      <c r="G462" s="21"/>
      <c r="H462" s="21"/>
      <c r="I462" s="21"/>
      <c r="J462" s="21"/>
      <c r="K462" s="21"/>
      <c r="L462" s="21"/>
      <c r="M462" s="21"/>
      <c r="N462" s="21"/>
      <c r="O462" s="23">
        <f t="shared" si="121"/>
        <v>0</v>
      </c>
      <c r="P462" s="339"/>
      <c r="Q462" s="339"/>
      <c r="R462" s="226"/>
      <c r="S462" s="151"/>
      <c r="T462" s="151"/>
      <c r="U462" s="151"/>
      <c r="V462" s="151"/>
      <c r="W462" s="151"/>
      <c r="X462" s="151"/>
      <c r="Y462" s="151"/>
      <c r="Z462" s="151"/>
      <c r="AA462" s="151"/>
      <c r="AB462" s="195"/>
      <c r="AC462" s="195"/>
      <c r="AD462" s="195"/>
    </row>
    <row r="463" spans="1:30" s="196" customFormat="1" ht="13.5" customHeight="1">
      <c r="A463" s="640"/>
      <c r="B463" s="647"/>
      <c r="C463" s="307" t="s">
        <v>276</v>
      </c>
      <c r="D463" s="307">
        <f>SUM(D461:D462)</f>
        <v>0</v>
      </c>
      <c r="E463" s="307">
        <f>SUM(E461:E462)</f>
        <v>0</v>
      </c>
      <c r="F463" s="307">
        <f>SUM(F461:F462)</f>
        <v>0</v>
      </c>
      <c r="G463" s="307">
        <f aca="true" t="shared" si="126" ref="G463:N463">SUM(G461:G462)</f>
        <v>0</v>
      </c>
      <c r="H463" s="307">
        <f t="shared" si="126"/>
        <v>0</v>
      </c>
      <c r="I463" s="309">
        <f t="shared" si="126"/>
        <v>0</v>
      </c>
      <c r="J463" s="307">
        <f t="shared" si="126"/>
        <v>0</v>
      </c>
      <c r="K463" s="307">
        <f t="shared" si="126"/>
        <v>0</v>
      </c>
      <c r="L463" s="304">
        <f>SUM(L461:L462)</f>
        <v>0</v>
      </c>
      <c r="M463" s="307">
        <f t="shared" si="126"/>
        <v>0</v>
      </c>
      <c r="N463" s="307">
        <f t="shared" si="126"/>
        <v>0</v>
      </c>
      <c r="O463" s="314">
        <f t="shared" si="121"/>
        <v>0</v>
      </c>
      <c r="P463" s="339"/>
      <c r="Q463" s="339"/>
      <c r="R463" s="226"/>
      <c r="S463" s="151"/>
      <c r="T463" s="151"/>
      <c r="U463" s="151"/>
      <c r="V463" s="151"/>
      <c r="W463" s="151"/>
      <c r="X463" s="151"/>
      <c r="Y463" s="151"/>
      <c r="Z463" s="151"/>
      <c r="AA463" s="151"/>
      <c r="AB463" s="195"/>
      <c r="AC463" s="195"/>
      <c r="AD463" s="195"/>
    </row>
    <row r="464" spans="1:30" s="196" customFormat="1" ht="13.5" customHeight="1">
      <c r="A464" s="638" t="s">
        <v>132</v>
      </c>
      <c r="B464" s="645" t="s">
        <v>133</v>
      </c>
      <c r="C464" s="37" t="s">
        <v>31</v>
      </c>
      <c r="D464" s="14"/>
      <c r="E464" s="14"/>
      <c r="F464" s="14"/>
      <c r="G464" s="14"/>
      <c r="H464" s="14"/>
      <c r="I464" s="14"/>
      <c r="J464" s="14"/>
      <c r="K464" s="14"/>
      <c r="L464" s="14"/>
      <c r="M464" s="14"/>
      <c r="N464" s="14"/>
      <c r="O464" s="9">
        <f t="shared" si="121"/>
        <v>0</v>
      </c>
      <c r="P464" s="339">
        <f>IF(OR(D464="",E464="",F464="",G464="",H464="",I464="",J464="",K464="",L464="",M464="",N464="",D465="",E465="",F465="",G465="",H465="",I465="",J465="",K465="",L465="",M465="",N465=""),1,0)</f>
        <v>1</v>
      </c>
      <c r="Q464" s="339"/>
      <c r="R464" s="226"/>
      <c r="S464" s="151"/>
      <c r="T464" s="151"/>
      <c r="U464" s="151"/>
      <c r="V464" s="151"/>
      <c r="W464" s="151"/>
      <c r="X464" s="151"/>
      <c r="Y464" s="151"/>
      <c r="Z464" s="151"/>
      <c r="AA464" s="151"/>
      <c r="AB464" s="195"/>
      <c r="AC464" s="195"/>
      <c r="AD464" s="195"/>
    </row>
    <row r="465" spans="1:30" s="196" customFormat="1" ht="13.5" customHeight="1">
      <c r="A465" s="639"/>
      <c r="B465" s="669"/>
      <c r="C465" s="39" t="s">
        <v>32</v>
      </c>
      <c r="D465" s="16"/>
      <c r="E465" s="16"/>
      <c r="F465" s="16"/>
      <c r="G465" s="16"/>
      <c r="H465" s="16"/>
      <c r="I465" s="16"/>
      <c r="J465" s="16"/>
      <c r="K465" s="16"/>
      <c r="L465" s="16"/>
      <c r="M465" s="16"/>
      <c r="N465" s="16"/>
      <c r="O465" s="12">
        <f t="shared" si="121"/>
        <v>0</v>
      </c>
      <c r="P465" s="339"/>
      <c r="Q465" s="339"/>
      <c r="R465" s="226"/>
      <c r="S465" s="151"/>
      <c r="T465" s="151"/>
      <c r="U465" s="151"/>
      <c r="V465" s="151"/>
      <c r="W465" s="151"/>
      <c r="X465" s="151"/>
      <c r="Y465" s="151"/>
      <c r="Z465" s="151"/>
      <c r="AA465" s="151"/>
      <c r="AB465" s="195"/>
      <c r="AC465" s="195"/>
      <c r="AD465" s="195"/>
    </row>
    <row r="466" spans="1:30" s="196" customFormat="1" ht="13.5" customHeight="1">
      <c r="A466" s="640"/>
      <c r="B466" s="670"/>
      <c r="C466" s="307" t="s">
        <v>276</v>
      </c>
      <c r="D466" s="307">
        <f aca="true" t="shared" si="127" ref="D466:N466">SUM(D464:D465)</f>
        <v>0</v>
      </c>
      <c r="E466" s="307">
        <f t="shared" si="127"/>
        <v>0</v>
      </c>
      <c r="F466" s="307">
        <f t="shared" si="127"/>
        <v>0</v>
      </c>
      <c r="G466" s="307">
        <f t="shared" si="127"/>
        <v>0</v>
      </c>
      <c r="H466" s="307">
        <f t="shared" si="127"/>
        <v>0</v>
      </c>
      <c r="I466" s="309">
        <f t="shared" si="127"/>
        <v>0</v>
      </c>
      <c r="J466" s="307">
        <f t="shared" si="127"/>
        <v>0</v>
      </c>
      <c r="K466" s="307">
        <f t="shared" si="127"/>
        <v>0</v>
      </c>
      <c r="L466" s="304">
        <f>SUM(L464:L465)</f>
        <v>0</v>
      </c>
      <c r="M466" s="307">
        <f t="shared" si="127"/>
        <v>0</v>
      </c>
      <c r="N466" s="307">
        <f t="shared" si="127"/>
        <v>0</v>
      </c>
      <c r="O466" s="314">
        <f t="shared" si="121"/>
        <v>0</v>
      </c>
      <c r="P466" s="339"/>
      <c r="Q466" s="339"/>
      <c r="R466" s="226"/>
      <c r="S466" s="151"/>
      <c r="T466" s="151"/>
      <c r="U466" s="151"/>
      <c r="V466" s="151"/>
      <c r="W466" s="151"/>
      <c r="X466" s="151"/>
      <c r="Y466" s="151"/>
      <c r="Z466" s="151"/>
      <c r="AA466" s="151"/>
      <c r="AB466" s="195"/>
      <c r="AC466" s="195"/>
      <c r="AD466" s="195"/>
    </row>
    <row r="467" spans="1:30" s="196" customFormat="1" ht="13.5" customHeight="1">
      <c r="A467" s="638" t="s">
        <v>134</v>
      </c>
      <c r="B467" s="645" t="s">
        <v>135</v>
      </c>
      <c r="C467" s="37" t="s">
        <v>31</v>
      </c>
      <c r="D467" s="14"/>
      <c r="E467" s="14"/>
      <c r="F467" s="14"/>
      <c r="G467" s="14"/>
      <c r="H467" s="14"/>
      <c r="I467" s="14"/>
      <c r="J467" s="14"/>
      <c r="K467" s="14"/>
      <c r="L467" s="14"/>
      <c r="M467" s="14"/>
      <c r="N467" s="14"/>
      <c r="O467" s="9">
        <f t="shared" si="121"/>
        <v>0</v>
      </c>
      <c r="P467" s="339">
        <f>IF(OR(D467="",E467="",F467="",G467="",H467="",I467="",J467="",K467="",L467="",M467="",N467="",D468="",E468="",F468="",G468="",H468="",I468="",J468="",K468="",L468="",M468="",N468=""),1,0)</f>
        <v>1</v>
      </c>
      <c r="Q467" s="339"/>
      <c r="R467" s="226"/>
      <c r="S467" s="151"/>
      <c r="T467" s="151"/>
      <c r="U467" s="151"/>
      <c r="V467" s="151"/>
      <c r="W467" s="151"/>
      <c r="X467" s="151"/>
      <c r="Y467" s="151"/>
      <c r="Z467" s="151"/>
      <c r="AA467" s="151"/>
      <c r="AB467" s="195"/>
      <c r="AC467" s="195"/>
      <c r="AD467" s="195"/>
    </row>
    <row r="468" spans="1:30" s="196" customFormat="1" ht="13.5" customHeight="1">
      <c r="A468" s="639"/>
      <c r="B468" s="669"/>
      <c r="C468" s="39" t="s">
        <v>32</v>
      </c>
      <c r="D468" s="16"/>
      <c r="E468" s="16"/>
      <c r="F468" s="16"/>
      <c r="G468" s="16"/>
      <c r="H468" s="16"/>
      <c r="I468" s="16"/>
      <c r="J468" s="16"/>
      <c r="K468" s="16"/>
      <c r="L468" s="16"/>
      <c r="M468" s="16"/>
      <c r="N468" s="16"/>
      <c r="O468" s="12">
        <f t="shared" si="121"/>
        <v>0</v>
      </c>
      <c r="P468" s="339"/>
      <c r="Q468" s="339"/>
      <c r="R468" s="226"/>
      <c r="S468" s="151"/>
      <c r="T468" s="151"/>
      <c r="U468" s="151"/>
      <c r="V468" s="151"/>
      <c r="W468" s="151"/>
      <c r="X468" s="151"/>
      <c r="Y468" s="151"/>
      <c r="Z468" s="151"/>
      <c r="AA468" s="151"/>
      <c r="AB468" s="195"/>
      <c r="AC468" s="195"/>
      <c r="AD468" s="195"/>
    </row>
    <row r="469" spans="1:30" s="196" customFormat="1" ht="13.5" customHeight="1">
      <c r="A469" s="640"/>
      <c r="B469" s="670"/>
      <c r="C469" s="307" t="s">
        <v>276</v>
      </c>
      <c r="D469" s="307">
        <f aca="true" t="shared" si="128" ref="D469:N469">SUM(D467:D468)</f>
        <v>0</v>
      </c>
      <c r="E469" s="307">
        <f t="shared" si="128"/>
        <v>0</v>
      </c>
      <c r="F469" s="307">
        <f t="shared" si="128"/>
        <v>0</v>
      </c>
      <c r="G469" s="307">
        <f t="shared" si="128"/>
        <v>0</v>
      </c>
      <c r="H469" s="307">
        <f t="shared" si="128"/>
        <v>0</v>
      </c>
      <c r="I469" s="309">
        <f t="shared" si="128"/>
        <v>0</v>
      </c>
      <c r="J469" s="307">
        <f t="shared" si="128"/>
        <v>0</v>
      </c>
      <c r="K469" s="307">
        <f t="shared" si="128"/>
        <v>0</v>
      </c>
      <c r="L469" s="304">
        <f>SUM(L467:L468)</f>
        <v>0</v>
      </c>
      <c r="M469" s="307">
        <f t="shared" si="128"/>
        <v>0</v>
      </c>
      <c r="N469" s="307">
        <f t="shared" si="128"/>
        <v>0</v>
      </c>
      <c r="O469" s="314">
        <f t="shared" si="121"/>
        <v>0</v>
      </c>
      <c r="P469" s="339"/>
      <c r="Q469" s="339"/>
      <c r="R469" s="226"/>
      <c r="S469" s="151"/>
      <c r="T469" s="151"/>
      <c r="U469" s="151"/>
      <c r="V469" s="151"/>
      <c r="W469" s="151"/>
      <c r="X469" s="151"/>
      <c r="Y469" s="151"/>
      <c r="Z469" s="151"/>
      <c r="AA469" s="151"/>
      <c r="AB469" s="195"/>
      <c r="AC469" s="195"/>
      <c r="AD469" s="195"/>
    </row>
    <row r="470" spans="1:30" s="196" customFormat="1" ht="13.5" customHeight="1">
      <c r="A470" s="638" t="s">
        <v>136</v>
      </c>
      <c r="B470" s="645" t="s">
        <v>285</v>
      </c>
      <c r="C470" s="37" t="s">
        <v>31</v>
      </c>
      <c r="D470" s="14"/>
      <c r="E470" s="14"/>
      <c r="F470" s="14"/>
      <c r="G470" s="14"/>
      <c r="H470" s="14"/>
      <c r="I470" s="14"/>
      <c r="J470" s="14"/>
      <c r="K470" s="14"/>
      <c r="L470" s="14"/>
      <c r="M470" s="14"/>
      <c r="N470" s="14"/>
      <c r="O470" s="9">
        <f t="shared" si="121"/>
        <v>0</v>
      </c>
      <c r="P470" s="339">
        <f>IF(OR(D470="",E470="",F470="",G470="",H470="",I470="",J470="",K470="",L470="",M470="",N470="",D471="",E471="",F471="",G471="",H471="",I471="",J471="",K471="",L471="",M471="",N471=""),1,0)</f>
        <v>1</v>
      </c>
      <c r="Q470" s="339"/>
      <c r="R470" s="226"/>
      <c r="S470" s="151"/>
      <c r="T470" s="151"/>
      <c r="U470" s="151"/>
      <c r="V470" s="151"/>
      <c r="W470" s="151"/>
      <c r="X470" s="151"/>
      <c r="Y470" s="151"/>
      <c r="Z470" s="151"/>
      <c r="AA470" s="151"/>
      <c r="AB470" s="195"/>
      <c r="AC470" s="195"/>
      <c r="AD470" s="195"/>
    </row>
    <row r="471" spans="1:30" s="196" customFormat="1" ht="13.5" customHeight="1">
      <c r="A471" s="639"/>
      <c r="B471" s="669"/>
      <c r="C471" s="39" t="s">
        <v>32</v>
      </c>
      <c r="D471" s="16"/>
      <c r="E471" s="16"/>
      <c r="F471" s="16"/>
      <c r="G471" s="16"/>
      <c r="H471" s="16"/>
      <c r="I471" s="16"/>
      <c r="J471" s="16"/>
      <c r="K471" s="16"/>
      <c r="L471" s="16"/>
      <c r="M471" s="16"/>
      <c r="N471" s="16"/>
      <c r="O471" s="12">
        <f t="shared" si="121"/>
        <v>0</v>
      </c>
      <c r="P471" s="339"/>
      <c r="Q471" s="339"/>
      <c r="R471" s="226"/>
      <c r="S471" s="151"/>
      <c r="T471" s="151"/>
      <c r="U471" s="151"/>
      <c r="V471" s="151"/>
      <c r="W471" s="151"/>
      <c r="X471" s="151"/>
      <c r="Y471" s="151"/>
      <c r="Z471" s="151"/>
      <c r="AA471" s="151"/>
      <c r="AB471" s="195"/>
      <c r="AC471" s="195"/>
      <c r="AD471" s="195"/>
    </row>
    <row r="472" spans="1:30" s="196" customFormat="1" ht="13.5" customHeight="1">
      <c r="A472" s="640"/>
      <c r="B472" s="670"/>
      <c r="C472" s="307" t="s">
        <v>276</v>
      </c>
      <c r="D472" s="307">
        <f aca="true" t="shared" si="129" ref="D472:N472">SUM(D470:D471)</f>
        <v>0</v>
      </c>
      <c r="E472" s="307">
        <f t="shared" si="129"/>
        <v>0</v>
      </c>
      <c r="F472" s="307">
        <f t="shared" si="129"/>
        <v>0</v>
      </c>
      <c r="G472" s="307">
        <f t="shared" si="129"/>
        <v>0</v>
      </c>
      <c r="H472" s="307">
        <f t="shared" si="129"/>
        <v>0</v>
      </c>
      <c r="I472" s="309">
        <f t="shared" si="129"/>
        <v>0</v>
      </c>
      <c r="J472" s="307">
        <f t="shared" si="129"/>
        <v>0</v>
      </c>
      <c r="K472" s="307">
        <f t="shared" si="129"/>
        <v>0</v>
      </c>
      <c r="L472" s="304">
        <f>SUM(L470:L471)</f>
        <v>0</v>
      </c>
      <c r="M472" s="307">
        <f t="shared" si="129"/>
        <v>0</v>
      </c>
      <c r="N472" s="307">
        <f t="shared" si="129"/>
        <v>0</v>
      </c>
      <c r="O472" s="314">
        <f t="shared" si="121"/>
        <v>0</v>
      </c>
      <c r="P472" s="339"/>
      <c r="Q472" s="339"/>
      <c r="R472" s="226"/>
      <c r="S472" s="151"/>
      <c r="T472" s="151"/>
      <c r="U472" s="151"/>
      <c r="V472" s="151"/>
      <c r="W472" s="151"/>
      <c r="X472" s="151"/>
      <c r="Y472" s="151"/>
      <c r="Z472" s="151"/>
      <c r="AA472" s="151"/>
      <c r="AB472" s="195"/>
      <c r="AC472" s="195"/>
      <c r="AD472" s="195"/>
    </row>
    <row r="473" spans="1:30" s="196" customFormat="1" ht="13.5" customHeight="1">
      <c r="A473" s="638" t="s">
        <v>137</v>
      </c>
      <c r="B473" s="424" t="s">
        <v>138</v>
      </c>
      <c r="C473" s="37" t="s">
        <v>31</v>
      </c>
      <c r="D473" s="14"/>
      <c r="E473" s="14"/>
      <c r="F473" s="14"/>
      <c r="G473" s="14"/>
      <c r="H473" s="14"/>
      <c r="I473" s="14"/>
      <c r="J473" s="14"/>
      <c r="K473" s="14"/>
      <c r="L473" s="14"/>
      <c r="M473" s="14"/>
      <c r="N473" s="14"/>
      <c r="O473" s="9">
        <f t="shared" si="121"/>
        <v>0</v>
      </c>
      <c r="P473" s="339">
        <f>IF(OR(D473="",E473="",F473="",G473="",H473="",I473="",J473="",K473="",L473="",M473="",N473="",D474="",E474="",F474="",G474="",H474="",I474="",J474="",K474="",L474="",M474="",N474=""),1,0)</f>
        <v>1</v>
      </c>
      <c r="Q473" s="230"/>
      <c r="R473" s="226"/>
      <c r="S473" s="151"/>
      <c r="T473" s="151"/>
      <c r="U473" s="151"/>
      <c r="V473" s="151"/>
      <c r="W473" s="151"/>
      <c r="X473" s="151"/>
      <c r="Y473" s="151"/>
      <c r="Z473" s="151"/>
      <c r="AA473" s="151"/>
      <c r="AB473" s="195"/>
      <c r="AC473" s="195"/>
      <c r="AD473" s="195"/>
    </row>
    <row r="474" spans="1:30" s="196" customFormat="1" ht="13.5" customHeight="1">
      <c r="A474" s="639"/>
      <c r="B474" s="485"/>
      <c r="C474" s="39" t="s">
        <v>32</v>
      </c>
      <c r="D474" s="16"/>
      <c r="E474" s="16"/>
      <c r="F474" s="16"/>
      <c r="G474" s="16"/>
      <c r="H474" s="16"/>
      <c r="I474" s="16"/>
      <c r="J474" s="16"/>
      <c r="K474" s="16"/>
      <c r="L474" s="16"/>
      <c r="M474" s="16"/>
      <c r="N474" s="16"/>
      <c r="O474" s="12">
        <f t="shared" si="121"/>
        <v>0</v>
      </c>
      <c r="P474" s="230"/>
      <c r="Q474" s="230"/>
      <c r="R474" s="226"/>
      <c r="S474" s="151"/>
      <c r="T474" s="151"/>
      <c r="U474" s="151"/>
      <c r="V474" s="151"/>
      <c r="W474" s="151"/>
      <c r="X474" s="151"/>
      <c r="Y474" s="151"/>
      <c r="Z474" s="151"/>
      <c r="AA474" s="151"/>
      <c r="AB474" s="195"/>
      <c r="AC474" s="195"/>
      <c r="AD474" s="195"/>
    </row>
    <row r="475" spans="1:30" s="196" customFormat="1" ht="13.5" customHeight="1">
      <c r="A475" s="640"/>
      <c r="B475" s="486"/>
      <c r="C475" s="307" t="s">
        <v>276</v>
      </c>
      <c r="D475" s="307">
        <f aca="true" t="shared" si="130" ref="D475:N475">SUM(D473:D474)</f>
        <v>0</v>
      </c>
      <c r="E475" s="307">
        <f t="shared" si="130"/>
        <v>0</v>
      </c>
      <c r="F475" s="307">
        <f t="shared" si="130"/>
        <v>0</v>
      </c>
      <c r="G475" s="307">
        <f t="shared" si="130"/>
        <v>0</v>
      </c>
      <c r="H475" s="307">
        <f t="shared" si="130"/>
        <v>0</v>
      </c>
      <c r="I475" s="309">
        <f t="shared" si="130"/>
        <v>0</v>
      </c>
      <c r="J475" s="307">
        <f t="shared" si="130"/>
        <v>0</v>
      </c>
      <c r="K475" s="307">
        <f t="shared" si="130"/>
        <v>0</v>
      </c>
      <c r="L475" s="304">
        <f>SUM(L473:L474)</f>
        <v>0</v>
      </c>
      <c r="M475" s="307">
        <f t="shared" si="130"/>
        <v>0</v>
      </c>
      <c r="N475" s="307">
        <f t="shared" si="130"/>
        <v>0</v>
      </c>
      <c r="O475" s="314">
        <f t="shared" si="121"/>
        <v>0</v>
      </c>
      <c r="P475" s="230"/>
      <c r="Q475" s="230"/>
      <c r="R475" s="226"/>
      <c r="S475" s="151"/>
      <c r="T475" s="151"/>
      <c r="U475" s="151"/>
      <c r="V475" s="151"/>
      <c r="W475" s="151"/>
      <c r="X475" s="151"/>
      <c r="Y475" s="151"/>
      <c r="Z475" s="151"/>
      <c r="AA475" s="151"/>
      <c r="AB475" s="195"/>
      <c r="AC475" s="195"/>
      <c r="AD475" s="195"/>
    </row>
    <row r="476" spans="1:30" s="196" customFormat="1" ht="13.5" customHeight="1">
      <c r="A476" s="638" t="s">
        <v>139</v>
      </c>
      <c r="B476" s="645" t="s">
        <v>287</v>
      </c>
      <c r="C476" s="37" t="s">
        <v>31</v>
      </c>
      <c r="D476" s="14"/>
      <c r="E476" s="14"/>
      <c r="F476" s="14"/>
      <c r="G476" s="14"/>
      <c r="H476" s="14"/>
      <c r="I476" s="15"/>
      <c r="J476" s="14"/>
      <c r="K476" s="14"/>
      <c r="L476" s="14"/>
      <c r="M476" s="14"/>
      <c r="N476" s="14"/>
      <c r="O476" s="9">
        <f t="shared" si="121"/>
        <v>0</v>
      </c>
      <c r="P476" s="339">
        <f>IF(OR(D476="",E476="",F476="",G476="",H476="",I476="",J476="",K476="",L476="",M476="",N476="",D477="",E477="",F477="",G477="",H477="",I477="",J477="",K477="",L477="",M477="",N477=""),1,0)</f>
        <v>1</v>
      </c>
      <c r="Q476" s="230"/>
      <c r="R476" s="226"/>
      <c r="S476" s="151"/>
      <c r="T476" s="151"/>
      <c r="U476" s="151"/>
      <c r="V476" s="151"/>
      <c r="W476" s="151"/>
      <c r="X476" s="151"/>
      <c r="Y476" s="151"/>
      <c r="Z476" s="151"/>
      <c r="AA476" s="151"/>
      <c r="AB476" s="195"/>
      <c r="AC476" s="195"/>
      <c r="AD476" s="195"/>
    </row>
    <row r="477" spans="1:30" s="196" customFormat="1" ht="13.5" customHeight="1">
      <c r="A477" s="639"/>
      <c r="B477" s="669"/>
      <c r="C477" s="39" t="s">
        <v>32</v>
      </c>
      <c r="D477" s="16"/>
      <c r="E477" s="16"/>
      <c r="F477" s="16"/>
      <c r="G477" s="16"/>
      <c r="H477" s="16"/>
      <c r="I477" s="17"/>
      <c r="J477" s="16"/>
      <c r="K477" s="16"/>
      <c r="L477" s="16"/>
      <c r="M477" s="16"/>
      <c r="N477" s="16"/>
      <c r="O477" s="12">
        <f t="shared" si="121"/>
        <v>0</v>
      </c>
      <c r="P477" s="230"/>
      <c r="Q477" s="230"/>
      <c r="R477" s="226"/>
      <c r="S477" s="151"/>
      <c r="T477" s="151"/>
      <c r="U477" s="151"/>
      <c r="V477" s="151"/>
      <c r="W477" s="151"/>
      <c r="X477" s="151"/>
      <c r="Y477" s="151"/>
      <c r="Z477" s="151"/>
      <c r="AA477" s="151"/>
      <c r="AB477" s="195"/>
      <c r="AC477" s="195"/>
      <c r="AD477" s="195"/>
    </row>
    <row r="478" spans="1:30" s="196" customFormat="1" ht="13.5" customHeight="1">
      <c r="A478" s="640"/>
      <c r="B478" s="670"/>
      <c r="C478" s="307" t="s">
        <v>276</v>
      </c>
      <c r="D478" s="307">
        <f aca="true" t="shared" si="131" ref="D478:N478">SUM(D476:D477)</f>
        <v>0</v>
      </c>
      <c r="E478" s="307">
        <f t="shared" si="131"/>
        <v>0</v>
      </c>
      <c r="F478" s="307">
        <f t="shared" si="131"/>
        <v>0</v>
      </c>
      <c r="G478" s="307">
        <f t="shared" si="131"/>
        <v>0</v>
      </c>
      <c r="H478" s="307">
        <f t="shared" si="131"/>
        <v>0</v>
      </c>
      <c r="I478" s="309">
        <f t="shared" si="131"/>
        <v>0</v>
      </c>
      <c r="J478" s="307">
        <f t="shared" si="131"/>
        <v>0</v>
      </c>
      <c r="K478" s="307">
        <f t="shared" si="131"/>
        <v>0</v>
      </c>
      <c r="L478" s="304">
        <f>SUM(L476:L477)</f>
        <v>0</v>
      </c>
      <c r="M478" s="307">
        <f t="shared" si="131"/>
        <v>0</v>
      </c>
      <c r="N478" s="307">
        <f t="shared" si="131"/>
        <v>0</v>
      </c>
      <c r="O478" s="314">
        <f t="shared" si="121"/>
        <v>0</v>
      </c>
      <c r="P478" s="230"/>
      <c r="Q478" s="230"/>
      <c r="R478" s="226"/>
      <c r="S478" s="151"/>
      <c r="T478" s="151"/>
      <c r="U478" s="151"/>
      <c r="V478" s="151"/>
      <c r="W478" s="151"/>
      <c r="X478" s="151"/>
      <c r="Y478" s="151"/>
      <c r="Z478" s="151"/>
      <c r="AA478" s="151"/>
      <c r="AB478" s="195"/>
      <c r="AC478" s="195"/>
      <c r="AD478" s="195"/>
    </row>
    <row r="479" spans="1:30" s="196" customFormat="1" ht="13.5" customHeight="1">
      <c r="A479" s="638" t="s">
        <v>140</v>
      </c>
      <c r="B479" s="424" t="s">
        <v>288</v>
      </c>
      <c r="C479" s="37" t="s">
        <v>31</v>
      </c>
      <c r="D479" s="14"/>
      <c r="E479" s="14"/>
      <c r="F479" s="14"/>
      <c r="G479" s="14"/>
      <c r="H479" s="14"/>
      <c r="I479" s="15"/>
      <c r="J479" s="14"/>
      <c r="K479" s="14"/>
      <c r="L479" s="14"/>
      <c r="M479" s="14"/>
      <c r="N479" s="14"/>
      <c r="O479" s="9">
        <f t="shared" si="121"/>
        <v>0</v>
      </c>
      <c r="P479" s="339">
        <f>IF(OR(D479="",E479="",F479="",G479="",H479="",I479="",J479="",K479="",L479="",M479="",N479="",D480="",E480="",F480="",G480="",H480="",I480="",J480="",K480="",L480="",M480="",N480=""),1,0)</f>
        <v>1</v>
      </c>
      <c r="Q479" s="230"/>
      <c r="R479" s="226"/>
      <c r="S479" s="151"/>
      <c r="T479" s="151"/>
      <c r="U479" s="151"/>
      <c r="V479" s="151"/>
      <c r="W479" s="151"/>
      <c r="X479" s="151"/>
      <c r="Y479" s="151"/>
      <c r="Z479" s="151"/>
      <c r="AA479" s="151"/>
      <c r="AB479" s="195"/>
      <c r="AC479" s="195"/>
      <c r="AD479" s="195"/>
    </row>
    <row r="480" spans="1:30" s="196" customFormat="1" ht="13.5" customHeight="1">
      <c r="A480" s="639"/>
      <c r="B480" s="485"/>
      <c r="C480" s="39" t="s">
        <v>32</v>
      </c>
      <c r="D480" s="16"/>
      <c r="E480" s="16"/>
      <c r="F480" s="16"/>
      <c r="G480" s="16"/>
      <c r="H480" s="16"/>
      <c r="I480" s="17"/>
      <c r="J480" s="16"/>
      <c r="K480" s="16"/>
      <c r="L480" s="16"/>
      <c r="M480" s="16"/>
      <c r="N480" s="16"/>
      <c r="O480" s="12">
        <f t="shared" si="121"/>
        <v>0</v>
      </c>
      <c r="P480" s="230"/>
      <c r="Q480" s="230"/>
      <c r="R480" s="226"/>
      <c r="S480" s="194"/>
      <c r="T480" s="151"/>
      <c r="U480" s="151"/>
      <c r="V480" s="151"/>
      <c r="W480" s="151"/>
      <c r="X480" s="151"/>
      <c r="Y480" s="151"/>
      <c r="Z480" s="151"/>
      <c r="AA480" s="151"/>
      <c r="AB480" s="195"/>
      <c r="AC480" s="195"/>
      <c r="AD480" s="195"/>
    </row>
    <row r="481" spans="1:30" s="196" customFormat="1" ht="13.5" customHeight="1">
      <c r="A481" s="640"/>
      <c r="B481" s="486"/>
      <c r="C481" s="307" t="s">
        <v>276</v>
      </c>
      <c r="D481" s="307">
        <f aca="true" t="shared" si="132" ref="D481:N481">SUM(D479:D480)</f>
        <v>0</v>
      </c>
      <c r="E481" s="307">
        <f t="shared" si="132"/>
        <v>0</v>
      </c>
      <c r="F481" s="307">
        <f t="shared" si="132"/>
        <v>0</v>
      </c>
      <c r="G481" s="307">
        <f t="shared" si="132"/>
        <v>0</v>
      </c>
      <c r="H481" s="307">
        <f t="shared" si="132"/>
        <v>0</v>
      </c>
      <c r="I481" s="309">
        <f t="shared" si="132"/>
        <v>0</v>
      </c>
      <c r="J481" s="307">
        <f t="shared" si="132"/>
        <v>0</v>
      </c>
      <c r="K481" s="307">
        <f t="shared" si="132"/>
        <v>0</v>
      </c>
      <c r="L481" s="304">
        <f>SUM(L479:L480)</f>
        <v>0</v>
      </c>
      <c r="M481" s="307">
        <f t="shared" si="132"/>
        <v>0</v>
      </c>
      <c r="N481" s="307">
        <f t="shared" si="132"/>
        <v>0</v>
      </c>
      <c r="O481" s="314">
        <f t="shared" si="121"/>
        <v>0</v>
      </c>
      <c r="P481" s="230"/>
      <c r="Q481" s="230"/>
      <c r="R481" s="226"/>
      <c r="S481" s="151"/>
      <c r="T481" s="151"/>
      <c r="U481" s="151"/>
      <c r="V481" s="151"/>
      <c r="W481" s="151"/>
      <c r="X481" s="151"/>
      <c r="Y481" s="151"/>
      <c r="Z481" s="151"/>
      <c r="AA481" s="151"/>
      <c r="AB481" s="195"/>
      <c r="AC481" s="195"/>
      <c r="AD481" s="195"/>
    </row>
    <row r="482" spans="1:30" s="196" customFormat="1" ht="13.5" customHeight="1">
      <c r="A482" s="638" t="s">
        <v>141</v>
      </c>
      <c r="B482" s="645" t="s">
        <v>142</v>
      </c>
      <c r="C482" s="37" t="s">
        <v>31</v>
      </c>
      <c r="D482" s="14"/>
      <c r="E482" s="14"/>
      <c r="F482" s="14"/>
      <c r="G482" s="14"/>
      <c r="H482" s="14"/>
      <c r="I482" s="15"/>
      <c r="J482" s="14"/>
      <c r="K482" s="14"/>
      <c r="L482" s="14"/>
      <c r="M482" s="14"/>
      <c r="N482" s="14"/>
      <c r="O482" s="9">
        <f t="shared" si="121"/>
        <v>0</v>
      </c>
      <c r="P482" s="339">
        <f>IF(OR(D482="",E482="",F482="",G482="",H482="",I482="",J482="",K482="",L482="",M482="",N482="",D483="",E483="",F483="",G483="",H483="",I483="",J483="",K483="",L483="",M483="",N483=""),1,0)</f>
        <v>1</v>
      </c>
      <c r="Q482" s="230"/>
      <c r="R482" s="226"/>
      <c r="S482" s="151"/>
      <c r="T482" s="151"/>
      <c r="U482" s="151"/>
      <c r="V482" s="151"/>
      <c r="W482" s="151"/>
      <c r="X482" s="151"/>
      <c r="Y482" s="151"/>
      <c r="Z482" s="151"/>
      <c r="AA482" s="151"/>
      <c r="AB482" s="195"/>
      <c r="AC482" s="195"/>
      <c r="AD482" s="195"/>
    </row>
    <row r="483" spans="1:30" s="196" customFormat="1" ht="13.5" customHeight="1">
      <c r="A483" s="639"/>
      <c r="B483" s="669"/>
      <c r="C483" s="39" t="s">
        <v>32</v>
      </c>
      <c r="D483" s="16"/>
      <c r="E483" s="16"/>
      <c r="F483" s="16"/>
      <c r="G483" s="16"/>
      <c r="H483" s="16"/>
      <c r="I483" s="17"/>
      <c r="J483" s="16"/>
      <c r="K483" s="16"/>
      <c r="L483" s="16"/>
      <c r="M483" s="16"/>
      <c r="N483" s="16"/>
      <c r="O483" s="12">
        <f t="shared" si="121"/>
        <v>0</v>
      </c>
      <c r="P483" s="230"/>
      <c r="Q483" s="230"/>
      <c r="R483" s="226"/>
      <c r="S483" s="151"/>
      <c r="T483" s="151"/>
      <c r="U483" s="151"/>
      <c r="V483" s="151"/>
      <c r="W483" s="151"/>
      <c r="X483" s="151"/>
      <c r="Y483" s="151"/>
      <c r="Z483" s="151"/>
      <c r="AA483" s="151"/>
      <c r="AB483" s="195"/>
      <c r="AC483" s="195"/>
      <c r="AD483" s="195"/>
    </row>
    <row r="484" spans="1:30" s="196" customFormat="1" ht="13.5" customHeight="1">
      <c r="A484" s="640"/>
      <c r="B484" s="670"/>
      <c r="C484" s="307" t="s">
        <v>276</v>
      </c>
      <c r="D484" s="307">
        <f aca="true" t="shared" si="133" ref="D484:N484">SUM(D482:D483)</f>
        <v>0</v>
      </c>
      <c r="E484" s="307">
        <f t="shared" si="133"/>
        <v>0</v>
      </c>
      <c r="F484" s="307">
        <f t="shared" si="133"/>
        <v>0</v>
      </c>
      <c r="G484" s="307">
        <f t="shared" si="133"/>
        <v>0</v>
      </c>
      <c r="H484" s="307">
        <f t="shared" si="133"/>
        <v>0</v>
      </c>
      <c r="I484" s="309">
        <f t="shared" si="133"/>
        <v>0</v>
      </c>
      <c r="J484" s="307">
        <f t="shared" si="133"/>
        <v>0</v>
      </c>
      <c r="K484" s="307">
        <f t="shared" si="133"/>
        <v>0</v>
      </c>
      <c r="L484" s="304">
        <f>SUM(L482:L483)</f>
        <v>0</v>
      </c>
      <c r="M484" s="307">
        <f t="shared" si="133"/>
        <v>0</v>
      </c>
      <c r="N484" s="307">
        <f t="shared" si="133"/>
        <v>0</v>
      </c>
      <c r="O484" s="314">
        <f t="shared" si="121"/>
        <v>0</v>
      </c>
      <c r="P484" s="230"/>
      <c r="Q484" s="230"/>
      <c r="R484" s="226"/>
      <c r="S484" s="151"/>
      <c r="T484" s="151"/>
      <c r="U484" s="151"/>
      <c r="V484" s="151"/>
      <c r="W484" s="151"/>
      <c r="X484" s="151"/>
      <c r="Y484" s="151"/>
      <c r="Z484" s="151"/>
      <c r="AA484" s="151"/>
      <c r="AB484" s="195"/>
      <c r="AC484" s="195"/>
      <c r="AD484" s="195"/>
    </row>
    <row r="485" spans="1:30" s="196" customFormat="1" ht="13.5" customHeight="1">
      <c r="A485" s="638" t="s">
        <v>143</v>
      </c>
      <c r="B485" s="645" t="s">
        <v>144</v>
      </c>
      <c r="C485" s="37" t="s">
        <v>31</v>
      </c>
      <c r="D485" s="14"/>
      <c r="E485" s="14"/>
      <c r="F485" s="14"/>
      <c r="G485" s="14"/>
      <c r="H485" s="14"/>
      <c r="I485" s="15"/>
      <c r="J485" s="14"/>
      <c r="K485" s="14"/>
      <c r="L485" s="14"/>
      <c r="M485" s="14"/>
      <c r="N485" s="14"/>
      <c r="O485" s="9">
        <f t="shared" si="121"/>
        <v>0</v>
      </c>
      <c r="P485" s="339">
        <f>IF(OR(D485="",E485="",F485="",G485="",H485="",I485="",J485="",K485="",L485="",M485="",N485="",D486="",E486="",F486="",G486="",H486="",I486="",J486="",K486="",L486="",M486="",N486=""),1,0)</f>
        <v>1</v>
      </c>
      <c r="Q485" s="230"/>
      <c r="R485" s="226"/>
      <c r="S485" s="151"/>
      <c r="T485" s="151"/>
      <c r="U485" s="151"/>
      <c r="V485" s="151"/>
      <c r="W485" s="151"/>
      <c r="X485" s="151"/>
      <c r="Y485" s="151"/>
      <c r="Z485" s="151"/>
      <c r="AA485" s="151"/>
      <c r="AB485" s="195"/>
      <c r="AC485" s="195"/>
      <c r="AD485" s="195"/>
    </row>
    <row r="486" spans="1:30" s="196" customFormat="1" ht="13.5" customHeight="1">
      <c r="A486" s="639"/>
      <c r="B486" s="669"/>
      <c r="C486" s="39" t="s">
        <v>32</v>
      </c>
      <c r="D486" s="16"/>
      <c r="E486" s="16"/>
      <c r="F486" s="16"/>
      <c r="G486" s="16"/>
      <c r="H486" s="16"/>
      <c r="I486" s="17"/>
      <c r="J486" s="16"/>
      <c r="K486" s="16"/>
      <c r="L486" s="16"/>
      <c r="M486" s="16"/>
      <c r="N486" s="16"/>
      <c r="O486" s="12">
        <f t="shared" si="121"/>
        <v>0</v>
      </c>
      <c r="P486" s="230"/>
      <c r="Q486" s="230"/>
      <c r="R486" s="226"/>
      <c r="S486" s="151"/>
      <c r="T486" s="151"/>
      <c r="U486" s="151"/>
      <c r="V486" s="151"/>
      <c r="W486" s="151"/>
      <c r="X486" s="151"/>
      <c r="Y486" s="151"/>
      <c r="Z486" s="151"/>
      <c r="AA486" s="151"/>
      <c r="AB486" s="195"/>
      <c r="AC486" s="195"/>
      <c r="AD486" s="195"/>
    </row>
    <row r="487" spans="1:30" s="196" customFormat="1" ht="13.5" customHeight="1">
      <c r="A487" s="640"/>
      <c r="B487" s="670"/>
      <c r="C487" s="307" t="s">
        <v>276</v>
      </c>
      <c r="D487" s="307">
        <f aca="true" t="shared" si="134" ref="D487:N487">SUM(D485:D486)</f>
        <v>0</v>
      </c>
      <c r="E487" s="307">
        <f t="shared" si="134"/>
        <v>0</v>
      </c>
      <c r="F487" s="307">
        <f t="shared" si="134"/>
        <v>0</v>
      </c>
      <c r="G487" s="307">
        <f t="shared" si="134"/>
        <v>0</v>
      </c>
      <c r="H487" s="307">
        <f t="shared" si="134"/>
        <v>0</v>
      </c>
      <c r="I487" s="309">
        <f t="shared" si="134"/>
        <v>0</v>
      </c>
      <c r="J487" s="307">
        <f t="shared" si="134"/>
        <v>0</v>
      </c>
      <c r="K487" s="307">
        <f t="shared" si="134"/>
        <v>0</v>
      </c>
      <c r="L487" s="304">
        <f>SUM(L485:L486)</f>
        <v>0</v>
      </c>
      <c r="M487" s="307">
        <f t="shared" si="134"/>
        <v>0</v>
      </c>
      <c r="N487" s="307">
        <f t="shared" si="134"/>
        <v>0</v>
      </c>
      <c r="O487" s="314">
        <f t="shared" si="121"/>
        <v>0</v>
      </c>
      <c r="P487" s="230"/>
      <c r="Q487" s="230"/>
      <c r="R487" s="226"/>
      <c r="S487" s="151"/>
      <c r="T487" s="151"/>
      <c r="U487" s="151"/>
      <c r="V487" s="151"/>
      <c r="W487" s="151"/>
      <c r="X487" s="151"/>
      <c r="Y487" s="151"/>
      <c r="Z487" s="151"/>
      <c r="AA487" s="151"/>
      <c r="AB487" s="195"/>
      <c r="AC487" s="195"/>
      <c r="AD487" s="195"/>
    </row>
    <row r="488" spans="1:30" s="196" customFormat="1" ht="13.5" customHeight="1">
      <c r="A488" s="638" t="s">
        <v>145</v>
      </c>
      <c r="B488" s="645" t="s">
        <v>71</v>
      </c>
      <c r="C488" s="37" t="s">
        <v>31</v>
      </c>
      <c r="D488" s="10">
        <f>D485+D482+D479+D476+D473+D470+D467+D464+D461+D458+D455+D452+D449</f>
        <v>0</v>
      </c>
      <c r="E488" s="10">
        <f aca="true" t="shared" si="135" ref="E488:N489">E485+E482+E479+E476+E473+E470+E467+E464+E461+E458+E455+E452+E449</f>
        <v>0</v>
      </c>
      <c r="F488" s="10">
        <f>F485+F482+F479+F476+F473+F470+F467+F464+F461+F458+F455+F452+F449</f>
        <v>0</v>
      </c>
      <c r="G488" s="10">
        <f t="shared" si="135"/>
        <v>0</v>
      </c>
      <c r="H488" s="10">
        <f t="shared" si="135"/>
        <v>0</v>
      </c>
      <c r="I488" s="10">
        <f t="shared" si="135"/>
        <v>0</v>
      </c>
      <c r="J488" s="10">
        <f t="shared" si="135"/>
        <v>0</v>
      </c>
      <c r="K488" s="10">
        <f t="shared" si="135"/>
        <v>0</v>
      </c>
      <c r="L488" s="10">
        <f>L485+L482+L479+L476+L473+L470+L467+L464+L461+L458+L455+L452+L449</f>
        <v>0</v>
      </c>
      <c r="M488" s="10">
        <f t="shared" si="135"/>
        <v>0</v>
      </c>
      <c r="N488" s="10">
        <f t="shared" si="135"/>
        <v>0</v>
      </c>
      <c r="O488" s="9">
        <f t="shared" si="121"/>
        <v>0</v>
      </c>
      <c r="P488" s="230"/>
      <c r="Q488" s="230"/>
      <c r="R488" s="226"/>
      <c r="S488" s="151"/>
      <c r="T488" s="151"/>
      <c r="U488" s="151"/>
      <c r="V488" s="151"/>
      <c r="W488" s="151"/>
      <c r="X488" s="151"/>
      <c r="Y488" s="151"/>
      <c r="Z488" s="151"/>
      <c r="AA488" s="151"/>
      <c r="AB488" s="195"/>
      <c r="AC488" s="195"/>
      <c r="AD488" s="195"/>
    </row>
    <row r="489" spans="1:30" s="196" customFormat="1" ht="13.5" customHeight="1">
      <c r="A489" s="639"/>
      <c r="B489" s="646"/>
      <c r="C489" s="39" t="s">
        <v>32</v>
      </c>
      <c r="D489" s="11">
        <f>D486+D483+D480+D477+D474+D471+D468+D465+D462+D459+D456+D453+D450</f>
        <v>0</v>
      </c>
      <c r="E489" s="11">
        <f t="shared" si="135"/>
        <v>0</v>
      </c>
      <c r="F489" s="11">
        <f>F486+F483+F480+F477+F474+F471+F468+F465+F462+F459+F456+F453+F450</f>
        <v>0</v>
      </c>
      <c r="G489" s="11">
        <f t="shared" si="135"/>
        <v>0</v>
      </c>
      <c r="H489" s="11">
        <f t="shared" si="135"/>
        <v>0</v>
      </c>
      <c r="I489" s="11">
        <f>I486+I483+I480+I477+I474+I471+I468+I465+I462+I459+I456+I453+I450</f>
        <v>0</v>
      </c>
      <c r="J489" s="11">
        <f t="shared" si="135"/>
        <v>0</v>
      </c>
      <c r="K489" s="11">
        <f t="shared" si="135"/>
        <v>0</v>
      </c>
      <c r="L489" s="11">
        <f>L486+L483+L480+L477+L474+L471+L468+L465+L462+L459+L456+L453+L450</f>
        <v>0</v>
      </c>
      <c r="M489" s="11">
        <f t="shared" si="135"/>
        <v>0</v>
      </c>
      <c r="N489" s="11">
        <f t="shared" si="135"/>
        <v>0</v>
      </c>
      <c r="O489" s="12">
        <f t="shared" si="121"/>
        <v>0</v>
      </c>
      <c r="P489" s="230"/>
      <c r="Q489" s="230"/>
      <c r="R489" s="226"/>
      <c r="S489" s="151"/>
      <c r="T489" s="151"/>
      <c r="U489" s="151"/>
      <c r="V489" s="151"/>
      <c r="W489" s="151"/>
      <c r="X489" s="151"/>
      <c r="Y489" s="151"/>
      <c r="Z489" s="151"/>
      <c r="AA489" s="151"/>
      <c r="AB489" s="195"/>
      <c r="AC489" s="195"/>
      <c r="AD489" s="195"/>
    </row>
    <row r="490" spans="1:30" s="196" customFormat="1" ht="13.5" customHeight="1" thickBot="1">
      <c r="A490" s="641"/>
      <c r="B490" s="651"/>
      <c r="C490" s="311" t="s">
        <v>276</v>
      </c>
      <c r="D490" s="311">
        <f>SUM(D488:D489)</f>
        <v>0</v>
      </c>
      <c r="E490" s="311">
        <f>SUM(E488:E489)</f>
        <v>0</v>
      </c>
      <c r="F490" s="311">
        <f>SUM(F488:F489)</f>
        <v>0</v>
      </c>
      <c r="G490" s="311">
        <f aca="true" t="shared" si="136" ref="G490:N490">SUM(G488:G489)</f>
        <v>0</v>
      </c>
      <c r="H490" s="311">
        <f t="shared" si="136"/>
        <v>0</v>
      </c>
      <c r="I490" s="312">
        <f t="shared" si="136"/>
        <v>0</v>
      </c>
      <c r="J490" s="311">
        <f t="shared" si="136"/>
        <v>0</v>
      </c>
      <c r="K490" s="311">
        <f t="shared" si="136"/>
        <v>0</v>
      </c>
      <c r="L490" s="311">
        <f t="shared" si="136"/>
        <v>0</v>
      </c>
      <c r="M490" s="311">
        <f t="shared" si="136"/>
        <v>0</v>
      </c>
      <c r="N490" s="311">
        <f t="shared" si="136"/>
        <v>0</v>
      </c>
      <c r="O490" s="316">
        <f t="shared" si="121"/>
        <v>0</v>
      </c>
      <c r="P490" s="230"/>
      <c r="Q490" s="230"/>
      <c r="R490" s="226"/>
      <c r="S490" s="151"/>
      <c r="T490" s="151"/>
      <c r="U490" s="151"/>
      <c r="V490" s="151"/>
      <c r="W490" s="151"/>
      <c r="X490" s="151"/>
      <c r="Y490" s="151"/>
      <c r="Z490" s="151"/>
      <c r="AA490" s="151"/>
      <c r="AB490" s="195"/>
      <c r="AC490" s="195"/>
      <c r="AD490" s="195"/>
    </row>
    <row r="491" spans="1:28" s="196" customFormat="1" ht="13.5" customHeight="1">
      <c r="A491" s="75"/>
      <c r="B491" s="70"/>
      <c r="C491" s="51"/>
      <c r="D491" s="51"/>
      <c r="E491" s="51"/>
      <c r="F491" s="51"/>
      <c r="G491" s="51"/>
      <c r="H491" s="51"/>
      <c r="I491" s="51"/>
      <c r="J491" s="51"/>
      <c r="K491" s="51"/>
      <c r="L491" s="51"/>
      <c r="M491" s="51"/>
      <c r="N491" s="193"/>
      <c r="O491" s="193"/>
      <c r="P491" s="226"/>
      <c r="Q491" s="226"/>
      <c r="R491" s="226"/>
      <c r="S491" s="151"/>
      <c r="T491" s="151"/>
      <c r="U491" s="151"/>
      <c r="V491" s="151"/>
      <c r="W491" s="151"/>
      <c r="X491" s="151"/>
      <c r="Y491" s="151"/>
      <c r="Z491" s="195"/>
      <c r="AA491" s="195"/>
      <c r="AB491" s="195"/>
    </row>
    <row r="492" spans="1:28" s="196" customFormat="1" ht="13.5" customHeight="1">
      <c r="A492" s="75"/>
      <c r="B492" s="70"/>
      <c r="C492" s="51"/>
      <c r="D492" s="51"/>
      <c r="E492" s="51"/>
      <c r="F492" s="51"/>
      <c r="G492" s="51"/>
      <c r="H492" s="51"/>
      <c r="I492" s="51"/>
      <c r="J492" s="51"/>
      <c r="K492" s="51"/>
      <c r="L492" s="51"/>
      <c r="M492" s="51"/>
      <c r="N492" s="193"/>
      <c r="O492" s="193"/>
      <c r="P492" s="226"/>
      <c r="Q492" s="226"/>
      <c r="R492" s="226"/>
      <c r="S492" s="151"/>
      <c r="T492" s="151"/>
      <c r="U492" s="151"/>
      <c r="V492" s="151"/>
      <c r="W492" s="151"/>
      <c r="X492" s="151"/>
      <c r="Y492" s="151"/>
      <c r="Z492" s="195"/>
      <c r="AA492" s="195"/>
      <c r="AB492" s="195"/>
    </row>
    <row r="493" spans="1:28" s="196" customFormat="1" ht="13.5" customHeight="1" thickBot="1">
      <c r="A493" s="76"/>
      <c r="B493" s="77"/>
      <c r="C493" s="78"/>
      <c r="D493" s="77"/>
      <c r="E493" s="77"/>
      <c r="F493" s="77"/>
      <c r="G493" s="77"/>
      <c r="H493" s="77"/>
      <c r="I493" s="77"/>
      <c r="J493" s="77"/>
      <c r="K493" s="77"/>
      <c r="L493" s="77"/>
      <c r="M493" s="77"/>
      <c r="N493" s="193"/>
      <c r="O493" s="193"/>
      <c r="P493" s="226"/>
      <c r="Q493" s="226"/>
      <c r="R493" s="226"/>
      <c r="S493" s="151"/>
      <c r="T493" s="151"/>
      <c r="U493" s="151"/>
      <c r="V493" s="151"/>
      <c r="W493" s="151"/>
      <c r="X493" s="151"/>
      <c r="Y493" s="151"/>
      <c r="Z493" s="195"/>
      <c r="AA493" s="195"/>
      <c r="AB493" s="195"/>
    </row>
    <row r="494" spans="1:30" s="196" customFormat="1" ht="60.75">
      <c r="A494" s="32" t="s">
        <v>165</v>
      </c>
      <c r="B494" s="439" t="s">
        <v>464</v>
      </c>
      <c r="C494" s="434"/>
      <c r="D494" s="33" t="s">
        <v>606</v>
      </c>
      <c r="E494" s="33" t="s">
        <v>279</v>
      </c>
      <c r="F494" s="33" t="s">
        <v>610</v>
      </c>
      <c r="G494" s="33" t="s">
        <v>277</v>
      </c>
      <c r="H494" s="33" t="s">
        <v>278</v>
      </c>
      <c r="I494" s="33" t="s">
        <v>280</v>
      </c>
      <c r="J494" s="33" t="s">
        <v>281</v>
      </c>
      <c r="K494" s="33" t="s">
        <v>283</v>
      </c>
      <c r="L494" s="33" t="s">
        <v>545</v>
      </c>
      <c r="M494" s="33" t="s">
        <v>282</v>
      </c>
      <c r="N494" s="33" t="s">
        <v>608</v>
      </c>
      <c r="O494" s="34" t="s">
        <v>71</v>
      </c>
      <c r="P494" s="230"/>
      <c r="Q494" s="230"/>
      <c r="R494" s="226"/>
      <c r="S494" s="151"/>
      <c r="T494" s="151"/>
      <c r="U494" s="151"/>
      <c r="V494" s="151"/>
      <c r="W494" s="151"/>
      <c r="X494" s="151"/>
      <c r="Y494" s="151"/>
      <c r="Z494" s="151"/>
      <c r="AA494" s="151"/>
      <c r="AB494" s="195"/>
      <c r="AC494" s="195"/>
      <c r="AD494" s="195"/>
    </row>
    <row r="495" spans="1:30" s="196" customFormat="1" ht="13.5" customHeight="1">
      <c r="A495" s="446" t="s">
        <v>166</v>
      </c>
      <c r="B495" s="482" t="s">
        <v>167</v>
      </c>
      <c r="C495" s="10" t="s">
        <v>31</v>
      </c>
      <c r="D495" s="14"/>
      <c r="E495" s="14"/>
      <c r="F495" s="14"/>
      <c r="G495" s="14"/>
      <c r="H495" s="14"/>
      <c r="I495" s="14"/>
      <c r="J495" s="14"/>
      <c r="K495" s="14"/>
      <c r="L495" s="14"/>
      <c r="M495" s="14"/>
      <c r="N495" s="14"/>
      <c r="O495" s="9">
        <f aca="true" t="shared" si="137" ref="O495:O500">SUM(D495:N495)</f>
        <v>0</v>
      </c>
      <c r="P495" s="339">
        <f>IF(OR(D495="",E495="",F495="",G495="",H495="",I495="",J495="",K495="",L495="",M495="",N495="",D496="",E496="",F496="",G496="",H496="",I496="",J496="",K496="",L496="",M496="",N496=""),1,0)</f>
        <v>1</v>
      </c>
      <c r="Q495" s="339">
        <f>P495+P498</f>
        <v>2</v>
      </c>
      <c r="R495" s="226"/>
      <c r="S495" s="151"/>
      <c r="T495" s="151"/>
      <c r="U495" s="151"/>
      <c r="V495" s="151"/>
      <c r="W495" s="151"/>
      <c r="X495" s="151"/>
      <c r="Y495" s="151"/>
      <c r="Z495" s="151"/>
      <c r="AA495" s="151"/>
      <c r="AB495" s="195"/>
      <c r="AC495" s="195"/>
      <c r="AD495" s="195"/>
    </row>
    <row r="496" spans="1:30" s="196" customFormat="1" ht="13.5" customHeight="1">
      <c r="A496" s="447"/>
      <c r="B496" s="483"/>
      <c r="C496" s="11" t="s">
        <v>32</v>
      </c>
      <c r="D496" s="16"/>
      <c r="E496" s="16"/>
      <c r="F496" s="16"/>
      <c r="G496" s="16"/>
      <c r="H496" s="16"/>
      <c r="I496" s="16"/>
      <c r="J496" s="16"/>
      <c r="K496" s="16"/>
      <c r="L496" s="16"/>
      <c r="M496" s="16"/>
      <c r="N496" s="16"/>
      <c r="O496" s="12">
        <f t="shared" si="137"/>
        <v>0</v>
      </c>
      <c r="P496" s="339"/>
      <c r="Q496" s="339"/>
      <c r="R496" s="226"/>
      <c r="S496" s="151"/>
      <c r="T496" s="151"/>
      <c r="U496" s="151"/>
      <c r="V496" s="151"/>
      <c r="W496" s="151"/>
      <c r="X496" s="151"/>
      <c r="Y496" s="151"/>
      <c r="Z496" s="151"/>
      <c r="AA496" s="151"/>
      <c r="AB496" s="195"/>
      <c r="AC496" s="195"/>
      <c r="AD496" s="195"/>
    </row>
    <row r="497" spans="1:30" s="196" customFormat="1" ht="13.5" customHeight="1">
      <c r="A497" s="444"/>
      <c r="B497" s="484"/>
      <c r="C497" s="304" t="s">
        <v>276</v>
      </c>
      <c r="D497" s="304">
        <f aca="true" t="shared" si="138" ref="D497:N497">SUM(D495:D496)</f>
        <v>0</v>
      </c>
      <c r="E497" s="304">
        <f t="shared" si="138"/>
        <v>0</v>
      </c>
      <c r="F497" s="304">
        <f t="shared" si="138"/>
        <v>0</v>
      </c>
      <c r="G497" s="304">
        <f t="shared" si="138"/>
        <v>0</v>
      </c>
      <c r="H497" s="304">
        <f t="shared" si="138"/>
        <v>0</v>
      </c>
      <c r="I497" s="305">
        <f t="shared" si="138"/>
        <v>0</v>
      </c>
      <c r="J497" s="304">
        <f t="shared" si="138"/>
        <v>0</v>
      </c>
      <c r="K497" s="304">
        <f t="shared" si="138"/>
        <v>0</v>
      </c>
      <c r="L497" s="304">
        <f t="shared" si="138"/>
        <v>0</v>
      </c>
      <c r="M497" s="304">
        <f t="shared" si="138"/>
        <v>0</v>
      </c>
      <c r="N497" s="304">
        <f t="shared" si="138"/>
        <v>0</v>
      </c>
      <c r="O497" s="314">
        <f t="shared" si="137"/>
        <v>0</v>
      </c>
      <c r="P497" s="339"/>
      <c r="Q497" s="339"/>
      <c r="R497" s="226"/>
      <c r="S497" s="151"/>
      <c r="T497" s="151"/>
      <c r="U497" s="151"/>
      <c r="V497" s="151"/>
      <c r="W497" s="151"/>
      <c r="X497" s="151"/>
      <c r="Y497" s="151"/>
      <c r="Z497" s="151"/>
      <c r="AA497" s="151"/>
      <c r="AB497" s="195"/>
      <c r="AC497" s="195"/>
      <c r="AD497" s="195"/>
    </row>
    <row r="498" spans="1:30" s="196" customFormat="1" ht="13.5" customHeight="1">
      <c r="A498" s="638" t="s">
        <v>168</v>
      </c>
      <c r="B498" s="424" t="s">
        <v>169</v>
      </c>
      <c r="C498" s="37" t="s">
        <v>31</v>
      </c>
      <c r="D498" s="14"/>
      <c r="E498" s="14"/>
      <c r="F498" s="14"/>
      <c r="G498" s="14"/>
      <c r="H498" s="14"/>
      <c r="I498" s="15"/>
      <c r="J498" s="14"/>
      <c r="K498" s="14"/>
      <c r="L498" s="14"/>
      <c r="M498" s="14"/>
      <c r="N498" s="14"/>
      <c r="O498" s="9">
        <f t="shared" si="137"/>
        <v>0</v>
      </c>
      <c r="P498" s="339">
        <f>IF(OR(D498="",E498="",F498="",G498="",H498="",I498="",J498="",K498="",L498="",M498="",N498="",D499="",E499="",F499="",G499="",H499="",I499="",J499="",K499="",L499="",M499="",N499=""),1,0)</f>
        <v>1</v>
      </c>
      <c r="Q498" s="339"/>
      <c r="R498" s="226"/>
      <c r="S498" s="151"/>
      <c r="T498" s="151"/>
      <c r="U498" s="151"/>
      <c r="V498" s="151"/>
      <c r="W498" s="151"/>
      <c r="X498" s="151"/>
      <c r="Y498" s="151"/>
      <c r="Z498" s="151"/>
      <c r="AA498" s="151"/>
      <c r="AB498" s="195"/>
      <c r="AC498" s="195"/>
      <c r="AD498" s="195"/>
    </row>
    <row r="499" spans="1:30" s="196" customFormat="1" ht="13.5" customHeight="1">
      <c r="A499" s="639"/>
      <c r="B499" s="425"/>
      <c r="C499" s="39" t="s">
        <v>32</v>
      </c>
      <c r="D499" s="16"/>
      <c r="E499" s="16"/>
      <c r="F499" s="16"/>
      <c r="G499" s="16"/>
      <c r="H499" s="16"/>
      <c r="I499" s="17"/>
      <c r="J499" s="16"/>
      <c r="K499" s="16"/>
      <c r="L499" s="16"/>
      <c r="M499" s="16"/>
      <c r="N499" s="16"/>
      <c r="O499" s="12">
        <f t="shared" si="137"/>
        <v>0</v>
      </c>
      <c r="P499" s="339"/>
      <c r="Q499" s="339"/>
      <c r="R499" s="226"/>
      <c r="S499" s="151"/>
      <c r="T499" s="151"/>
      <c r="U499" s="151"/>
      <c r="V499" s="151"/>
      <c r="W499" s="151"/>
      <c r="X499" s="151"/>
      <c r="Y499" s="151"/>
      <c r="Z499" s="151"/>
      <c r="AA499" s="151"/>
      <c r="AB499" s="195"/>
      <c r="AC499" s="195"/>
      <c r="AD499" s="195"/>
    </row>
    <row r="500" spans="1:30" s="196" customFormat="1" ht="13.5" customHeight="1" thickBot="1">
      <c r="A500" s="641"/>
      <c r="B500" s="656"/>
      <c r="C500" s="311" t="s">
        <v>276</v>
      </c>
      <c r="D500" s="318">
        <f>SUM(D498:D499)</f>
        <v>0</v>
      </c>
      <c r="E500" s="318">
        <f aca="true" t="shared" si="139" ref="E500:N500">SUM(E498:E499)</f>
        <v>0</v>
      </c>
      <c r="F500" s="318">
        <f t="shared" si="139"/>
        <v>0</v>
      </c>
      <c r="G500" s="318">
        <f t="shared" si="139"/>
        <v>0</v>
      </c>
      <c r="H500" s="318">
        <f t="shared" si="139"/>
        <v>0</v>
      </c>
      <c r="I500" s="319">
        <f t="shared" si="139"/>
        <v>0</v>
      </c>
      <c r="J500" s="318">
        <f t="shared" si="139"/>
        <v>0</v>
      </c>
      <c r="K500" s="318">
        <f t="shared" si="139"/>
        <v>0</v>
      </c>
      <c r="L500" s="318">
        <f t="shared" si="139"/>
        <v>0</v>
      </c>
      <c r="M500" s="318">
        <f t="shared" si="139"/>
        <v>0</v>
      </c>
      <c r="N500" s="318">
        <f t="shared" si="139"/>
        <v>0</v>
      </c>
      <c r="O500" s="316">
        <f t="shared" si="137"/>
        <v>0</v>
      </c>
      <c r="P500" s="339"/>
      <c r="Q500" s="339"/>
      <c r="R500" s="226"/>
      <c r="S500" s="151"/>
      <c r="T500" s="151"/>
      <c r="U500" s="151"/>
      <c r="V500" s="151"/>
      <c r="W500" s="151"/>
      <c r="X500" s="151"/>
      <c r="Y500" s="151"/>
      <c r="Z500" s="151"/>
      <c r="AA500" s="151"/>
      <c r="AB500" s="195"/>
      <c r="AC500" s="195"/>
      <c r="AD500" s="195"/>
    </row>
    <row r="501" spans="16:18" ht="13.5" customHeight="1">
      <c r="P501" s="349"/>
      <c r="Q501" s="349"/>
      <c r="R501" s="349"/>
    </row>
    <row r="502" ht="13.5" customHeight="1"/>
    <row r="503" spans="1:25" s="206" customFormat="1" ht="13.5" customHeight="1" thickBot="1">
      <c r="A503" s="236"/>
      <c r="B503" s="236"/>
      <c r="C503" s="235"/>
      <c r="D503" s="235"/>
      <c r="E503" s="235"/>
      <c r="F503" s="235"/>
      <c r="G503" s="235"/>
      <c r="H503" s="235"/>
      <c r="I503" s="235"/>
      <c r="J503" s="235"/>
      <c r="N503" s="207"/>
      <c r="O503" s="207"/>
      <c r="P503" s="194"/>
      <c r="Q503" s="194"/>
      <c r="R503" s="194"/>
      <c r="S503" s="194"/>
      <c r="T503" s="194"/>
      <c r="U503" s="194"/>
      <c r="V503" s="194"/>
      <c r="W503" s="194"/>
      <c r="X503" s="194"/>
      <c r="Y503" s="194"/>
    </row>
    <row r="504" spans="1:7" ht="45" customHeight="1">
      <c r="A504" s="79">
        <v>2</v>
      </c>
      <c r="B504" s="606" t="s">
        <v>465</v>
      </c>
      <c r="C504" s="607"/>
      <c r="D504" s="607"/>
      <c r="E504" s="608"/>
      <c r="F504" s="719" t="s">
        <v>275</v>
      </c>
      <c r="G504" s="720"/>
    </row>
    <row r="505" spans="1:8" ht="19.5" customHeight="1">
      <c r="A505" s="265" t="s">
        <v>170</v>
      </c>
      <c r="B505" s="475" t="s">
        <v>27</v>
      </c>
      <c r="C505" s="476"/>
      <c r="D505" s="476"/>
      <c r="E505" s="477"/>
      <c r="F505" s="500"/>
      <c r="G505" s="501"/>
      <c r="H505" s="341">
        <f>IF(OR(F505="",F506="",F507="",F508="",F509="",F510="",F511="",F512="",F513="",F514="",F515="",F516="",F517="",F518="",F519="",F520=""),1,0)</f>
        <v>1</v>
      </c>
    </row>
    <row r="506" spans="1:8" ht="19.5" customHeight="1">
      <c r="A506" s="265" t="s">
        <v>289</v>
      </c>
      <c r="B506" s="475" t="s">
        <v>522</v>
      </c>
      <c r="C506" s="476"/>
      <c r="D506" s="476"/>
      <c r="E506" s="477"/>
      <c r="F506" s="500"/>
      <c r="G506" s="605"/>
      <c r="H506" s="185"/>
    </row>
    <row r="507" spans="1:7" ht="19.5" customHeight="1">
      <c r="A507" s="265" t="s">
        <v>290</v>
      </c>
      <c r="B507" s="475" t="s">
        <v>116</v>
      </c>
      <c r="C507" s="476"/>
      <c r="D507" s="476"/>
      <c r="E507" s="477"/>
      <c r="F507" s="500"/>
      <c r="G507" s="605"/>
    </row>
    <row r="508" spans="1:7" ht="19.5" customHeight="1">
      <c r="A508" s="265" t="s">
        <v>171</v>
      </c>
      <c r="B508" s="475" t="s">
        <v>274</v>
      </c>
      <c r="C508" s="476"/>
      <c r="D508" s="476"/>
      <c r="E508" s="477"/>
      <c r="F508" s="500"/>
      <c r="G508" s="605"/>
    </row>
    <row r="509" spans="1:7" ht="19.5" customHeight="1">
      <c r="A509" s="265" t="s">
        <v>172</v>
      </c>
      <c r="B509" s="475" t="s">
        <v>173</v>
      </c>
      <c r="C509" s="476"/>
      <c r="D509" s="476"/>
      <c r="E509" s="477"/>
      <c r="F509" s="500"/>
      <c r="G509" s="605"/>
    </row>
    <row r="510" spans="1:7" ht="19.5" customHeight="1">
      <c r="A510" s="265" t="s">
        <v>174</v>
      </c>
      <c r="B510" s="475" t="s">
        <v>175</v>
      </c>
      <c r="C510" s="476"/>
      <c r="D510" s="476"/>
      <c r="E510" s="477"/>
      <c r="F510" s="500"/>
      <c r="G510" s="605"/>
    </row>
    <row r="511" spans="1:7" ht="19.5" customHeight="1">
      <c r="A511" s="265" t="s">
        <v>176</v>
      </c>
      <c r="B511" s="475" t="s">
        <v>177</v>
      </c>
      <c r="C511" s="476"/>
      <c r="D511" s="476"/>
      <c r="E511" s="477"/>
      <c r="F511" s="500"/>
      <c r="G511" s="605"/>
    </row>
    <row r="512" spans="1:7" ht="19.5" customHeight="1">
      <c r="A512" s="265" t="s">
        <v>178</v>
      </c>
      <c r="B512" s="475" t="s">
        <v>179</v>
      </c>
      <c r="C512" s="476"/>
      <c r="D512" s="476"/>
      <c r="E512" s="477"/>
      <c r="F512" s="500"/>
      <c r="G512" s="605"/>
    </row>
    <row r="513" spans="1:7" ht="19.5" customHeight="1">
      <c r="A513" s="265" t="s">
        <v>180</v>
      </c>
      <c r="B513" s="475" t="s">
        <v>106</v>
      </c>
      <c r="C513" s="476"/>
      <c r="D513" s="476"/>
      <c r="E513" s="477"/>
      <c r="F513" s="500"/>
      <c r="G513" s="605"/>
    </row>
    <row r="514" spans="1:7" ht="19.5" customHeight="1">
      <c r="A514" s="265" t="s">
        <v>181</v>
      </c>
      <c r="B514" s="475" t="s">
        <v>182</v>
      </c>
      <c r="C514" s="476"/>
      <c r="D514" s="476"/>
      <c r="E514" s="477"/>
      <c r="F514" s="500"/>
      <c r="G514" s="605"/>
    </row>
    <row r="515" spans="1:7" ht="19.5" customHeight="1">
      <c r="A515" s="265" t="s">
        <v>183</v>
      </c>
      <c r="B515" s="475" t="s">
        <v>184</v>
      </c>
      <c r="C515" s="476"/>
      <c r="D515" s="476"/>
      <c r="E515" s="477"/>
      <c r="F515" s="500"/>
      <c r="G515" s="605"/>
    </row>
    <row r="516" spans="1:7" ht="19.5" customHeight="1">
      <c r="A516" s="265" t="s">
        <v>185</v>
      </c>
      <c r="B516" s="475" t="s">
        <v>186</v>
      </c>
      <c r="C516" s="476"/>
      <c r="D516" s="476"/>
      <c r="E516" s="477"/>
      <c r="F516" s="500"/>
      <c r="G516" s="605"/>
    </row>
    <row r="517" spans="1:7" ht="19.5" customHeight="1">
      <c r="A517" s="265" t="s">
        <v>187</v>
      </c>
      <c r="B517" s="475" t="s">
        <v>188</v>
      </c>
      <c r="C517" s="476"/>
      <c r="D517" s="476"/>
      <c r="E517" s="477"/>
      <c r="F517" s="500"/>
      <c r="G517" s="605"/>
    </row>
    <row r="518" spans="1:7" ht="19.5" customHeight="1">
      <c r="A518" s="265" t="s">
        <v>189</v>
      </c>
      <c r="B518" s="475" t="s">
        <v>190</v>
      </c>
      <c r="C518" s="476"/>
      <c r="D518" s="476"/>
      <c r="E518" s="477"/>
      <c r="F518" s="500"/>
      <c r="G518" s="605"/>
    </row>
    <row r="519" spans="1:7" ht="19.5" customHeight="1">
      <c r="A519" s="265" t="s">
        <v>191</v>
      </c>
      <c r="B519" s="475" t="s">
        <v>192</v>
      </c>
      <c r="C519" s="476"/>
      <c r="D519" s="476"/>
      <c r="E519" s="477"/>
      <c r="F519" s="500"/>
      <c r="G519" s="605"/>
    </row>
    <row r="520" spans="1:8" ht="19.5" customHeight="1">
      <c r="A520" s="265" t="s">
        <v>193</v>
      </c>
      <c r="B520" s="475" t="s">
        <v>329</v>
      </c>
      <c r="C520" s="476"/>
      <c r="D520" s="476"/>
      <c r="E520" s="477"/>
      <c r="F520" s="500"/>
      <c r="G520" s="605"/>
      <c r="H520" s="339" t="str">
        <f>IF(AND(F520&gt;0,OR(A524="",A524=0)),"ERRO","OK")</f>
        <v>OK</v>
      </c>
    </row>
    <row r="521" spans="1:7" ht="19.5" customHeight="1" thickBot="1">
      <c r="A521" s="284" t="s">
        <v>194</v>
      </c>
      <c r="B521" s="285" t="s">
        <v>71</v>
      </c>
      <c r="C521" s="321"/>
      <c r="D521" s="321"/>
      <c r="E521" s="321"/>
      <c r="F521" s="671">
        <f>SUM(F505:G520)</f>
        <v>0</v>
      </c>
      <c r="G521" s="672">
        <f>SUM(G505:G520)</f>
        <v>0</v>
      </c>
    </row>
    <row r="522" ht="13.5" customHeight="1"/>
    <row r="523" spans="1:13" ht="13.5" customHeight="1" thickBot="1">
      <c r="A523" s="46" t="s">
        <v>457</v>
      </c>
      <c r="B523" s="46"/>
      <c r="C523" s="47"/>
      <c r="D523" s="47"/>
      <c r="E523" s="47"/>
      <c r="F523" s="47"/>
      <c r="G523" s="47"/>
      <c r="H523" s="47"/>
      <c r="I523" s="47"/>
      <c r="J523" s="47"/>
      <c r="K523" s="47"/>
      <c r="L523" s="47"/>
      <c r="M523" s="48"/>
    </row>
    <row r="524" spans="1:14" ht="13.5" customHeight="1" thickBot="1">
      <c r="A524" s="472"/>
      <c r="B524" s="473"/>
      <c r="C524" s="473"/>
      <c r="D524" s="473"/>
      <c r="E524" s="473"/>
      <c r="F524" s="473"/>
      <c r="G524" s="473"/>
      <c r="H524" s="473"/>
      <c r="I524" s="473"/>
      <c r="J524" s="473"/>
      <c r="K524" s="473"/>
      <c r="L524" s="473"/>
      <c r="M524" s="473"/>
      <c r="N524" s="474"/>
    </row>
    <row r="525" ht="13.5" customHeight="1"/>
    <row r="526" ht="13.5" customHeight="1"/>
    <row r="527" ht="13.5" customHeight="1" thickBot="1"/>
    <row r="528" spans="1:28" s="202" customFormat="1" ht="13.5" customHeight="1">
      <c r="A528" s="590" t="s">
        <v>195</v>
      </c>
      <c r="B528" s="593" t="s">
        <v>1</v>
      </c>
      <c r="C528" s="240" t="s">
        <v>364</v>
      </c>
      <c r="D528" s="596" t="s">
        <v>416</v>
      </c>
      <c r="E528" s="242"/>
      <c r="F528" s="584" t="s">
        <v>416</v>
      </c>
      <c r="G528" s="587" t="e">
        <f>E528/E530</f>
        <v>#DIV/0!</v>
      </c>
      <c r="H528" s="341">
        <f>IF(OR(E528="",E530=""),1,0)</f>
        <v>1</v>
      </c>
      <c r="I528" s="201"/>
      <c r="N528" s="203"/>
      <c r="O528" s="203"/>
      <c r="P528" s="151"/>
      <c r="Q528" s="151"/>
      <c r="R528" s="151"/>
      <c r="S528" s="151"/>
      <c r="T528" s="151"/>
      <c r="U528" s="151"/>
      <c r="V528" s="151"/>
      <c r="W528" s="151"/>
      <c r="X528" s="151"/>
      <c r="Y528" s="151"/>
      <c r="Z528" s="204"/>
      <c r="AA528" s="204"/>
      <c r="AB528" s="204"/>
    </row>
    <row r="529" spans="1:28" s="202" customFormat="1" ht="13.5" customHeight="1">
      <c r="A529" s="591"/>
      <c r="B529" s="594"/>
      <c r="C529" s="59"/>
      <c r="D529" s="597"/>
      <c r="E529" s="404"/>
      <c r="F529" s="585"/>
      <c r="G529" s="588"/>
      <c r="H529" s="185"/>
      <c r="I529" s="201"/>
      <c r="N529" s="203"/>
      <c r="O529" s="203"/>
      <c r="P529" s="151"/>
      <c r="Q529" s="151"/>
      <c r="R529" s="151"/>
      <c r="S529" s="151"/>
      <c r="T529" s="151"/>
      <c r="U529" s="151"/>
      <c r="V529" s="151"/>
      <c r="W529" s="151"/>
      <c r="X529" s="151"/>
      <c r="Y529" s="151"/>
      <c r="Z529" s="204"/>
      <c r="AA529" s="204"/>
      <c r="AB529" s="204"/>
    </row>
    <row r="530" spans="1:28" s="202" customFormat="1" ht="13.5" customHeight="1" thickBot="1">
      <c r="A530" s="592"/>
      <c r="B530" s="595"/>
      <c r="C530" s="241" t="s">
        <v>363</v>
      </c>
      <c r="D530" s="598"/>
      <c r="E530" s="320"/>
      <c r="F530" s="586"/>
      <c r="G530" s="589"/>
      <c r="H530" s="205"/>
      <c r="I530" s="201"/>
      <c r="N530" s="203"/>
      <c r="O530" s="203"/>
      <c r="P530" s="151"/>
      <c r="Q530" s="151"/>
      <c r="R530" s="151"/>
      <c r="S530" s="151"/>
      <c r="T530" s="151"/>
      <c r="U530" s="151"/>
      <c r="V530" s="151"/>
      <c r="W530" s="151"/>
      <c r="X530" s="151"/>
      <c r="Y530" s="151"/>
      <c r="Z530" s="204"/>
      <c r="AA530" s="204"/>
      <c r="AB530" s="204"/>
    </row>
    <row r="531" spans="1:28" s="202" customFormat="1" ht="13.5" customHeight="1">
      <c r="A531" s="323"/>
      <c r="B531" s="324"/>
      <c r="C531" s="325"/>
      <c r="D531" s="325"/>
      <c r="E531" s="325"/>
      <c r="F531" s="325"/>
      <c r="G531" s="325"/>
      <c r="H531" s="326"/>
      <c r="I531" s="327"/>
      <c r="J531" s="301"/>
      <c r="K531" s="328"/>
      <c r="L531" s="328"/>
      <c r="M531" s="328"/>
      <c r="N531" s="329"/>
      <c r="O531" s="329"/>
      <c r="P531" s="303"/>
      <c r="Q531" s="303"/>
      <c r="R531" s="303"/>
      <c r="S531" s="303"/>
      <c r="T531" s="303"/>
      <c r="U531" s="303"/>
      <c r="V531" s="303"/>
      <c r="W531" s="151"/>
      <c r="X531" s="151"/>
      <c r="Y531" s="151"/>
      <c r="Z531" s="204"/>
      <c r="AA531" s="204"/>
      <c r="AB531" s="204"/>
    </row>
    <row r="532" spans="1:28" s="202" customFormat="1" ht="13.5" customHeight="1">
      <c r="A532" s="330" t="s">
        <v>375</v>
      </c>
      <c r="B532" s="324"/>
      <c r="C532" s="325"/>
      <c r="D532" s="325"/>
      <c r="E532" s="325"/>
      <c r="F532" s="325"/>
      <c r="G532" s="325"/>
      <c r="H532" s="326"/>
      <c r="I532" s="327"/>
      <c r="J532" s="301"/>
      <c r="K532" s="328"/>
      <c r="L532" s="328"/>
      <c r="M532" s="328"/>
      <c r="N532" s="329"/>
      <c r="O532" s="329"/>
      <c r="P532" s="303"/>
      <c r="Q532" s="303"/>
      <c r="R532" s="303"/>
      <c r="S532" s="303"/>
      <c r="T532" s="303"/>
      <c r="U532" s="303"/>
      <c r="V532" s="303"/>
      <c r="W532" s="151"/>
      <c r="X532" s="151"/>
      <c r="Y532" s="151"/>
      <c r="Z532" s="204"/>
      <c r="AA532" s="204"/>
      <c r="AB532" s="204"/>
    </row>
    <row r="533" spans="1:28" s="202" customFormat="1" ht="13.5" customHeight="1">
      <c r="A533" s="713" t="s">
        <v>10</v>
      </c>
      <c r="B533" s="714"/>
      <c r="C533" s="714"/>
      <c r="D533" s="714"/>
      <c r="E533" s="714"/>
      <c r="F533" s="714"/>
      <c r="G533" s="714"/>
      <c r="H533" s="714"/>
      <c r="I533" s="714"/>
      <c r="J533" s="714"/>
      <c r="K533" s="714"/>
      <c r="L533" s="714"/>
      <c r="M533" s="714"/>
      <c r="N533" s="714"/>
      <c r="O533" s="329"/>
      <c r="P533" s="303"/>
      <c r="Q533" s="303"/>
      <c r="R533" s="303"/>
      <c r="S533" s="303"/>
      <c r="T533" s="303"/>
      <c r="U533" s="303"/>
      <c r="V533" s="303"/>
      <c r="W533" s="151"/>
      <c r="X533" s="151"/>
      <c r="Y533" s="151"/>
      <c r="Z533" s="204"/>
      <c r="AA533" s="204"/>
      <c r="AB533" s="204"/>
    </row>
    <row r="534" spans="1:28" s="202" customFormat="1" ht="13.5" customHeight="1">
      <c r="A534" s="714"/>
      <c r="B534" s="714"/>
      <c r="C534" s="714"/>
      <c r="D534" s="714"/>
      <c r="E534" s="714"/>
      <c r="F534" s="714"/>
      <c r="G534" s="714"/>
      <c r="H534" s="714"/>
      <c r="I534" s="714"/>
      <c r="J534" s="714"/>
      <c r="K534" s="714"/>
      <c r="L534" s="714"/>
      <c r="M534" s="714"/>
      <c r="N534" s="714"/>
      <c r="O534" s="329"/>
      <c r="P534" s="303"/>
      <c r="Q534" s="303"/>
      <c r="R534" s="303"/>
      <c r="S534" s="303"/>
      <c r="T534" s="303"/>
      <c r="U534" s="303"/>
      <c r="V534" s="303"/>
      <c r="W534" s="151"/>
      <c r="X534" s="151"/>
      <c r="Y534" s="151"/>
      <c r="Z534" s="204"/>
      <c r="AA534" s="204"/>
      <c r="AB534" s="204"/>
    </row>
    <row r="535" spans="1:28" s="202" customFormat="1" ht="13.5" customHeight="1">
      <c r="A535" s="714"/>
      <c r="B535" s="714"/>
      <c r="C535" s="714"/>
      <c r="D535" s="714"/>
      <c r="E535" s="714"/>
      <c r="F535" s="714"/>
      <c r="G535" s="714"/>
      <c r="H535" s="714"/>
      <c r="I535" s="714"/>
      <c r="J535" s="714"/>
      <c r="K535" s="714"/>
      <c r="L535" s="714"/>
      <c r="M535" s="714"/>
      <c r="N535" s="714"/>
      <c r="O535" s="329"/>
      <c r="P535" s="303"/>
      <c r="Q535" s="303"/>
      <c r="R535" s="303"/>
      <c r="S535" s="303"/>
      <c r="T535" s="303"/>
      <c r="U535" s="303"/>
      <c r="V535" s="303"/>
      <c r="W535" s="151"/>
      <c r="X535" s="151"/>
      <c r="Y535" s="151"/>
      <c r="Z535" s="204"/>
      <c r="AA535" s="204"/>
      <c r="AB535" s="204"/>
    </row>
    <row r="536" spans="1:28" s="202" customFormat="1" ht="13.5" customHeight="1">
      <c r="A536" s="331"/>
      <c r="B536" s="332"/>
      <c r="C536" s="331"/>
      <c r="D536" s="331"/>
      <c r="E536" s="331"/>
      <c r="F536" s="333"/>
      <c r="G536" s="333"/>
      <c r="H536" s="333"/>
      <c r="I536" s="333"/>
      <c r="J536" s="333"/>
      <c r="K536" s="328"/>
      <c r="L536" s="328"/>
      <c r="M536" s="328"/>
      <c r="N536" s="329"/>
      <c r="O536" s="329"/>
      <c r="P536" s="303"/>
      <c r="Q536" s="303"/>
      <c r="R536" s="303"/>
      <c r="S536" s="303"/>
      <c r="T536" s="303"/>
      <c r="U536" s="303"/>
      <c r="V536" s="303"/>
      <c r="W536" s="151"/>
      <c r="X536" s="151"/>
      <c r="Y536" s="151"/>
      <c r="Z536" s="204"/>
      <c r="AA536" s="204"/>
      <c r="AB536" s="204"/>
    </row>
    <row r="537" spans="1:25" s="206" customFormat="1" ht="13.5" customHeight="1">
      <c r="A537" s="126"/>
      <c r="B537" s="126"/>
      <c r="C537" s="334"/>
      <c r="D537" s="334"/>
      <c r="E537" s="334"/>
      <c r="F537" s="334"/>
      <c r="G537" s="334"/>
      <c r="H537" s="334"/>
      <c r="I537" s="334"/>
      <c r="J537" s="334"/>
      <c r="K537" s="335"/>
      <c r="L537" s="335"/>
      <c r="M537" s="335"/>
      <c r="N537" s="336"/>
      <c r="O537" s="336"/>
      <c r="P537" s="337"/>
      <c r="Q537" s="337"/>
      <c r="R537" s="337"/>
      <c r="S537" s="337"/>
      <c r="T537" s="337"/>
      <c r="U537" s="337"/>
      <c r="V537" s="337"/>
      <c r="W537" s="194"/>
      <c r="X537" s="194"/>
      <c r="Y537" s="194"/>
    </row>
    <row r="538" spans="1:25" s="206" customFormat="1" ht="13.5" customHeight="1" thickBot="1">
      <c r="A538" s="126"/>
      <c r="B538" s="126"/>
      <c r="C538" s="334"/>
      <c r="D538" s="334"/>
      <c r="E538" s="334"/>
      <c r="F538" s="334"/>
      <c r="G538" s="334"/>
      <c r="H538" s="334"/>
      <c r="I538" s="334"/>
      <c r="J538" s="334"/>
      <c r="K538" s="335"/>
      <c r="L538" s="335"/>
      <c r="M538" s="335"/>
      <c r="N538" s="336"/>
      <c r="O538" s="336"/>
      <c r="P538" s="337"/>
      <c r="Q538" s="337"/>
      <c r="R538" s="337"/>
      <c r="S538" s="337"/>
      <c r="T538" s="337"/>
      <c r="U538" s="337"/>
      <c r="V538" s="337"/>
      <c r="W538" s="194"/>
      <c r="X538" s="194"/>
      <c r="Y538" s="194"/>
    </row>
    <row r="539" spans="1:25" s="206" customFormat="1" ht="30" customHeight="1">
      <c r="A539" s="599" t="s">
        <v>148</v>
      </c>
      <c r="B539" s="601" t="s">
        <v>554</v>
      </c>
      <c r="C539" s="603" t="s">
        <v>146</v>
      </c>
      <c r="D539" s="604"/>
      <c r="E539" s="604"/>
      <c r="F539" s="604"/>
      <c r="G539" s="575" t="s">
        <v>147</v>
      </c>
      <c r="H539" s="576"/>
      <c r="I539" s="576"/>
      <c r="J539" s="577"/>
      <c r="N539" s="207"/>
      <c r="O539" s="207"/>
      <c r="P539" s="151"/>
      <c r="Q539" s="151"/>
      <c r="R539" s="151"/>
      <c r="S539" s="151"/>
      <c r="T539" s="151"/>
      <c r="U539" s="151"/>
      <c r="V539" s="151"/>
      <c r="W539" s="151"/>
      <c r="X539" s="151"/>
      <c r="Y539" s="151"/>
    </row>
    <row r="540" spans="1:25" s="195" customFormat="1" ht="19.5" customHeight="1">
      <c r="A540" s="600"/>
      <c r="B540" s="602"/>
      <c r="C540" s="233" t="s">
        <v>71</v>
      </c>
      <c r="D540" s="233" t="s">
        <v>314</v>
      </c>
      <c r="E540" s="233" t="s">
        <v>315</v>
      </c>
      <c r="F540" s="233" t="s">
        <v>149</v>
      </c>
      <c r="G540" s="233" t="s">
        <v>71</v>
      </c>
      <c r="H540" s="233" t="s">
        <v>314</v>
      </c>
      <c r="I540" s="233" t="s">
        <v>315</v>
      </c>
      <c r="J540" s="234" t="s">
        <v>149</v>
      </c>
      <c r="K540" s="411"/>
      <c r="N540" s="193"/>
      <c r="O540" s="193"/>
      <c r="P540" s="151"/>
      <c r="Q540" s="151"/>
      <c r="R540" s="151"/>
      <c r="S540" s="151"/>
      <c r="T540" s="151"/>
      <c r="U540" s="151"/>
      <c r="V540" s="151"/>
      <c r="W540" s="151"/>
      <c r="X540" s="151"/>
      <c r="Y540" s="151"/>
    </row>
    <row r="541" spans="1:25" s="207" customFormat="1" ht="19.5" customHeight="1">
      <c r="A541" s="283" t="s">
        <v>150</v>
      </c>
      <c r="B541" s="121" t="s">
        <v>334</v>
      </c>
      <c r="C541" s="127">
        <f>F541</f>
        <v>0</v>
      </c>
      <c r="D541" s="127" t="s">
        <v>553</v>
      </c>
      <c r="E541" s="127" t="s">
        <v>553</v>
      </c>
      <c r="F541" s="29"/>
      <c r="G541" s="127">
        <f>J541</f>
        <v>0</v>
      </c>
      <c r="H541" s="127" t="s">
        <v>553</v>
      </c>
      <c r="I541" s="127" t="s">
        <v>553</v>
      </c>
      <c r="J541" s="128"/>
      <c r="K541" s="343">
        <f>IF(OR(C541="",F541="",G541="",J541="",D542="",E542="",H542="",I542="",D543="",E543="",H543="",I543=""),1,0)</f>
        <v>1</v>
      </c>
      <c r="P541" s="151"/>
      <c r="Q541" s="151"/>
      <c r="R541" s="151"/>
      <c r="S541" s="151"/>
      <c r="T541" s="151"/>
      <c r="U541" s="151"/>
      <c r="V541" s="151"/>
      <c r="W541" s="151"/>
      <c r="X541" s="151"/>
      <c r="Y541" s="151"/>
    </row>
    <row r="542" spans="1:25" s="207" customFormat="1" ht="19.5" customHeight="1">
      <c r="A542" s="257" t="s">
        <v>151</v>
      </c>
      <c r="B542" s="31" t="s">
        <v>335</v>
      </c>
      <c r="C542" s="123">
        <f>D542+E542</f>
        <v>0</v>
      </c>
      <c r="D542" s="113"/>
      <c r="E542" s="113"/>
      <c r="F542" s="127" t="s">
        <v>553</v>
      </c>
      <c r="G542" s="129">
        <f>H542+I542</f>
        <v>0</v>
      </c>
      <c r="H542" s="113"/>
      <c r="I542" s="113"/>
      <c r="J542" s="66" t="s">
        <v>553</v>
      </c>
      <c r="K542" s="412"/>
      <c r="P542" s="151"/>
      <c r="Q542" s="151"/>
      <c r="R542" s="151"/>
      <c r="S542" s="151"/>
      <c r="T542" s="151"/>
      <c r="U542" s="151"/>
      <c r="V542" s="151"/>
      <c r="W542" s="151"/>
      <c r="X542" s="151"/>
      <c r="Y542" s="151"/>
    </row>
    <row r="543" spans="1:25" s="207" customFormat="1" ht="19.5" customHeight="1" thickBot="1">
      <c r="A543" s="258" t="s">
        <v>333</v>
      </c>
      <c r="B543" s="130" t="s">
        <v>537</v>
      </c>
      <c r="C543" s="131">
        <f>D543+E543</f>
        <v>0</v>
      </c>
      <c r="D543" s="125"/>
      <c r="E543" s="125"/>
      <c r="F543" s="68" t="s">
        <v>553</v>
      </c>
      <c r="G543" s="131">
        <f>H543+I543</f>
        <v>0</v>
      </c>
      <c r="H543" s="125"/>
      <c r="I543" s="125"/>
      <c r="J543" s="69" t="s">
        <v>553</v>
      </c>
      <c r="K543" s="412"/>
      <c r="P543" s="151"/>
      <c r="Q543" s="151"/>
      <c r="R543" s="151"/>
      <c r="S543" s="151"/>
      <c r="T543" s="151"/>
      <c r="U543" s="151"/>
      <c r="V543" s="151"/>
      <c r="W543" s="151"/>
      <c r="X543" s="151"/>
      <c r="Y543" s="151"/>
    </row>
    <row r="544" spans="1:25" s="195" customFormat="1" ht="13.5" customHeight="1">
      <c r="A544" s="75"/>
      <c r="B544" s="410"/>
      <c r="C544" s="413"/>
      <c r="D544" s="228" t="str">
        <f>IF(AND(D542&gt;0,D543=0),"ERRO1",IF(AND(D542=0,D543&gt;0),"ERRO2","OK"))</f>
        <v>OK</v>
      </c>
      <c r="E544" s="228" t="str">
        <f>IF(AND(E542&gt;0,E543=0),"ERRO1",IF(AND(E542=0,E543&gt;0),"ERRO2",IF(AND(E542&gt;0,E543&lt;E542*60),"ERRO3","OK")))</f>
        <v>OK</v>
      </c>
      <c r="F544" s="228"/>
      <c r="G544" s="228"/>
      <c r="H544" s="449" t="str">
        <f>IF(AND(H542&gt;0,H543=0),"ERRO1",IF(AND(H542=0,H543&gt;0),"ERRO2","OK"))</f>
        <v>OK</v>
      </c>
      <c r="I544" s="449" t="str">
        <f>IF(AND(I542&gt;0,I543=0),"ERRO1",IF(AND(I542=0,I543&gt;0),"ERRO2",IF(AND(I542&gt;0,I543&lt;I542*60),"ERRO3","OK")))</f>
        <v>OK</v>
      </c>
      <c r="J544" s="450"/>
      <c r="K544" s="451"/>
      <c r="L544" s="452"/>
      <c r="M544" s="452"/>
      <c r="N544" s="453"/>
      <c r="O544" s="453"/>
      <c r="P544" s="303"/>
      <c r="Q544" s="303"/>
      <c r="R544" s="303"/>
      <c r="S544" s="151"/>
      <c r="T544" s="151"/>
      <c r="U544" s="151"/>
      <c r="V544" s="151"/>
      <c r="W544" s="151"/>
      <c r="X544" s="151"/>
      <c r="Y544" s="151"/>
    </row>
    <row r="545" spans="1:25" s="195" customFormat="1" ht="13.5" customHeight="1">
      <c r="A545" s="75"/>
      <c r="B545" s="410"/>
      <c r="C545" s="413"/>
      <c r="D545" s="228"/>
      <c r="E545" s="414">
        <f>E542*60</f>
        <v>0</v>
      </c>
      <c r="F545" s="228"/>
      <c r="G545" s="228"/>
      <c r="H545" s="449"/>
      <c r="I545" s="454">
        <f>I542*60</f>
        <v>0</v>
      </c>
      <c r="J545" s="450"/>
      <c r="K545" s="451"/>
      <c r="L545" s="452"/>
      <c r="M545" s="452"/>
      <c r="N545" s="453"/>
      <c r="O545" s="453"/>
      <c r="P545" s="303"/>
      <c r="Q545" s="303"/>
      <c r="R545" s="303"/>
      <c r="S545" s="151"/>
      <c r="T545" s="151"/>
      <c r="U545" s="151"/>
      <c r="V545" s="151"/>
      <c r="W545" s="151"/>
      <c r="X545" s="151"/>
      <c r="Y545" s="151"/>
    </row>
    <row r="546" spans="1:25" s="195" customFormat="1" ht="13.5" customHeight="1" thickBot="1">
      <c r="A546" s="75"/>
      <c r="B546" s="132"/>
      <c r="C546" s="413"/>
      <c r="D546" s="413"/>
      <c r="E546" s="413"/>
      <c r="F546" s="413"/>
      <c r="G546" s="413"/>
      <c r="H546" s="455"/>
      <c r="I546" s="455"/>
      <c r="J546" s="455"/>
      <c r="K546" s="456"/>
      <c r="L546" s="452"/>
      <c r="M546" s="452"/>
      <c r="N546" s="453"/>
      <c r="O546" s="453"/>
      <c r="P546" s="303"/>
      <c r="Q546" s="303"/>
      <c r="R546" s="303"/>
      <c r="S546" s="151"/>
      <c r="T546" s="151"/>
      <c r="U546" s="151"/>
      <c r="V546" s="151"/>
      <c r="W546" s="151"/>
      <c r="X546" s="151"/>
      <c r="Y546" s="151"/>
    </row>
    <row r="547" spans="1:25" s="206" customFormat="1" ht="45" customHeight="1">
      <c r="A547" s="282" t="s">
        <v>26</v>
      </c>
      <c r="B547" s="562" t="s">
        <v>563</v>
      </c>
      <c r="C547" s="563"/>
      <c r="D547" s="563"/>
      <c r="E547" s="563"/>
      <c r="F547" s="563"/>
      <c r="G547" s="718"/>
      <c r="H547" s="449"/>
      <c r="I547" s="449"/>
      <c r="J547" s="450"/>
      <c r="K547" s="335"/>
      <c r="L547" s="335"/>
      <c r="M547" s="335"/>
      <c r="N547" s="336"/>
      <c r="O547" s="336"/>
      <c r="P547" s="303"/>
      <c r="Q547" s="303"/>
      <c r="R547" s="303"/>
      <c r="S547" s="151"/>
      <c r="T547" s="151"/>
      <c r="U547" s="151"/>
      <c r="V547" s="151"/>
      <c r="W547" s="151"/>
      <c r="X547" s="151"/>
      <c r="Y547" s="151"/>
    </row>
    <row r="548" spans="1:25" s="195" customFormat="1" ht="19.5" customHeight="1">
      <c r="A548" s="277" t="s">
        <v>152</v>
      </c>
      <c r="B548" s="418" t="s">
        <v>29</v>
      </c>
      <c r="C548" s="556"/>
      <c r="D548" s="556"/>
      <c r="E548" s="419"/>
      <c r="F548" s="537">
        <f>SUM(F549:G551)</f>
        <v>0</v>
      </c>
      <c r="G548" s="538"/>
      <c r="H548" s="455"/>
      <c r="I548" s="455" t="str">
        <f>IF(AND(H549=0,K541=0,SUM(F548,F552)&lt;&gt;SUM(C542,G542)),"ERRO","OK")</f>
        <v>OK</v>
      </c>
      <c r="J548" s="457"/>
      <c r="K548" s="452"/>
      <c r="L548" s="452"/>
      <c r="M548" s="452"/>
      <c r="N548" s="453"/>
      <c r="O548" s="453"/>
      <c r="P548" s="303"/>
      <c r="Q548" s="303"/>
      <c r="R548" s="303"/>
      <c r="S548" s="151"/>
      <c r="T548" s="151"/>
      <c r="U548" s="151"/>
      <c r="V548" s="151"/>
      <c r="W548" s="151"/>
      <c r="X548" s="151"/>
      <c r="Y548" s="151"/>
    </row>
    <row r="549" spans="1:25" s="195" customFormat="1" ht="19.5" customHeight="1">
      <c r="A549" s="255" t="s">
        <v>153</v>
      </c>
      <c r="B549" s="418" t="s">
        <v>319</v>
      </c>
      <c r="C549" s="556"/>
      <c r="D549" s="556"/>
      <c r="E549" s="419"/>
      <c r="F549" s="539"/>
      <c r="G549" s="540"/>
      <c r="H549" s="345">
        <f>IF(OR(F549="",F550="",F551="",F553="",F554=""),1,0)</f>
        <v>1</v>
      </c>
      <c r="I549" s="455"/>
      <c r="J549" s="457"/>
      <c r="K549" s="452"/>
      <c r="L549" s="452"/>
      <c r="M549" s="452"/>
      <c r="N549" s="453"/>
      <c r="O549" s="453"/>
      <c r="P549" s="303"/>
      <c r="Q549" s="303"/>
      <c r="R549" s="303"/>
      <c r="S549" s="151"/>
      <c r="T549" s="151"/>
      <c r="U549" s="151"/>
      <c r="V549" s="151"/>
      <c r="W549" s="151"/>
      <c r="X549" s="151"/>
      <c r="Y549" s="151"/>
    </row>
    <row r="550" spans="1:25" s="195" customFormat="1" ht="19.5" customHeight="1">
      <c r="A550" s="255" t="s">
        <v>154</v>
      </c>
      <c r="B550" s="418" t="s">
        <v>318</v>
      </c>
      <c r="C550" s="556"/>
      <c r="D550" s="556"/>
      <c r="E550" s="419"/>
      <c r="F550" s="539"/>
      <c r="G550" s="540"/>
      <c r="H550" s="455"/>
      <c r="I550" s="455"/>
      <c r="J550" s="457"/>
      <c r="K550" s="452"/>
      <c r="L550" s="452"/>
      <c r="M550" s="452"/>
      <c r="N550" s="453"/>
      <c r="O550" s="453"/>
      <c r="P550" s="303"/>
      <c r="Q550" s="303"/>
      <c r="R550" s="303"/>
      <c r="S550" s="151"/>
      <c r="T550" s="151"/>
      <c r="U550" s="151"/>
      <c r="V550" s="151"/>
      <c r="W550" s="151"/>
      <c r="X550" s="151"/>
      <c r="Y550" s="151"/>
    </row>
    <row r="551" spans="1:25" s="195" customFormat="1" ht="19.5" customHeight="1">
      <c r="A551" s="255" t="s">
        <v>155</v>
      </c>
      <c r="B551" s="418" t="s">
        <v>317</v>
      </c>
      <c r="C551" s="556"/>
      <c r="D551" s="556"/>
      <c r="E551" s="419"/>
      <c r="F551" s="539"/>
      <c r="G551" s="540"/>
      <c r="H551" s="455"/>
      <c r="I551" s="455"/>
      <c r="J551" s="457"/>
      <c r="K551" s="452"/>
      <c r="L551" s="452"/>
      <c r="M551" s="452"/>
      <c r="N551" s="453"/>
      <c r="O551" s="453"/>
      <c r="P551" s="303"/>
      <c r="Q551" s="303"/>
      <c r="R551" s="303"/>
      <c r="S551" s="151"/>
      <c r="T551" s="151"/>
      <c r="U551" s="151"/>
      <c r="V551" s="151"/>
      <c r="W551" s="151"/>
      <c r="X551" s="151"/>
      <c r="Y551" s="151"/>
    </row>
    <row r="552" spans="1:25" s="195" customFormat="1" ht="19.5" customHeight="1">
      <c r="A552" s="277" t="s">
        <v>156</v>
      </c>
      <c r="B552" s="418" t="s">
        <v>322</v>
      </c>
      <c r="C552" s="556"/>
      <c r="D552" s="556"/>
      <c r="E552" s="419"/>
      <c r="F552" s="537">
        <f>SUM(F553:G554)</f>
        <v>0</v>
      </c>
      <c r="G552" s="538"/>
      <c r="H552" s="455"/>
      <c r="I552" s="455"/>
      <c r="J552" s="457"/>
      <c r="K552" s="452"/>
      <c r="L552" s="452"/>
      <c r="M552" s="452"/>
      <c r="N552" s="453"/>
      <c r="O552" s="453"/>
      <c r="P552" s="303"/>
      <c r="Q552" s="303"/>
      <c r="R552" s="303"/>
      <c r="S552" s="151"/>
      <c r="T552" s="151"/>
      <c r="U552" s="151"/>
      <c r="V552" s="151"/>
      <c r="W552" s="151"/>
      <c r="X552" s="151"/>
      <c r="Y552" s="151"/>
    </row>
    <row r="553" spans="1:25" s="195" customFormat="1" ht="19.5" customHeight="1">
      <c r="A553" s="255" t="s">
        <v>157</v>
      </c>
      <c r="B553" s="418" t="s">
        <v>320</v>
      </c>
      <c r="C553" s="556"/>
      <c r="D553" s="556"/>
      <c r="E553" s="419"/>
      <c r="F553" s="539"/>
      <c r="G553" s="540"/>
      <c r="H553" s="455"/>
      <c r="I553" s="455"/>
      <c r="J553" s="296"/>
      <c r="K553" s="452"/>
      <c r="L553" s="452"/>
      <c r="M553" s="452"/>
      <c r="N553" s="453"/>
      <c r="O553" s="453"/>
      <c r="P553" s="303"/>
      <c r="Q553" s="303"/>
      <c r="R553" s="303"/>
      <c r="S553" s="151"/>
      <c r="T553" s="151"/>
      <c r="U553" s="151"/>
      <c r="V553" s="151"/>
      <c r="W553" s="151"/>
      <c r="X553" s="151"/>
      <c r="Y553" s="151"/>
    </row>
    <row r="554" spans="1:25" s="195" customFormat="1" ht="19.5" customHeight="1" thickBot="1">
      <c r="A554" s="256" t="s">
        <v>316</v>
      </c>
      <c r="B554" s="504" t="s">
        <v>321</v>
      </c>
      <c r="C554" s="715"/>
      <c r="D554" s="715"/>
      <c r="E554" s="505"/>
      <c r="F554" s="541"/>
      <c r="G554" s="542"/>
      <c r="H554" s="455"/>
      <c r="I554" s="455"/>
      <c r="J554" s="296"/>
      <c r="K554" s="452"/>
      <c r="L554" s="452"/>
      <c r="M554" s="452"/>
      <c r="N554" s="453"/>
      <c r="O554" s="453"/>
      <c r="P554" s="303"/>
      <c r="Q554" s="303"/>
      <c r="R554" s="303"/>
      <c r="S554" s="151"/>
      <c r="T554" s="151"/>
      <c r="U554" s="151"/>
      <c r="V554" s="151"/>
      <c r="W554" s="151"/>
      <c r="X554" s="151"/>
      <c r="Y554" s="151"/>
    </row>
    <row r="555" spans="1:25" s="195" customFormat="1" ht="13.5" customHeight="1">
      <c r="A555" s="75"/>
      <c r="B555" s="132"/>
      <c r="C555" s="132"/>
      <c r="D555" s="132"/>
      <c r="E555" s="132"/>
      <c r="F555" s="132"/>
      <c r="G555" s="132"/>
      <c r="H555" s="296"/>
      <c r="I555" s="296"/>
      <c r="J555" s="296"/>
      <c r="K555" s="452"/>
      <c r="L555" s="452"/>
      <c r="M555" s="452"/>
      <c r="N555" s="453"/>
      <c r="O555" s="453"/>
      <c r="P555" s="303"/>
      <c r="Q555" s="303"/>
      <c r="R555" s="303"/>
      <c r="S555" s="151"/>
      <c r="T555" s="151"/>
      <c r="U555" s="151"/>
      <c r="V555" s="151"/>
      <c r="W555" s="151"/>
      <c r="X555" s="151"/>
      <c r="Y555" s="151"/>
    </row>
    <row r="556" spans="1:25" s="195" customFormat="1" ht="13.5" customHeight="1">
      <c r="A556" s="75"/>
      <c r="B556" s="132"/>
      <c r="C556" s="132"/>
      <c r="D556" s="132"/>
      <c r="E556" s="132"/>
      <c r="F556" s="132"/>
      <c r="G556" s="132"/>
      <c r="H556" s="296"/>
      <c r="I556" s="296"/>
      <c r="J556" s="296"/>
      <c r="K556" s="452"/>
      <c r="L556" s="452"/>
      <c r="M556" s="452"/>
      <c r="N556" s="453"/>
      <c r="O556" s="453"/>
      <c r="P556" s="303"/>
      <c r="Q556" s="303"/>
      <c r="R556" s="303"/>
      <c r="S556" s="151"/>
      <c r="T556" s="151"/>
      <c r="U556" s="151"/>
      <c r="V556" s="151"/>
      <c r="W556" s="151"/>
      <c r="X556" s="151"/>
      <c r="Y556" s="151"/>
    </row>
    <row r="557" spans="1:25" s="195" customFormat="1" ht="13.5" customHeight="1" thickBot="1">
      <c r="A557" s="75"/>
      <c r="B557" s="132"/>
      <c r="C557" s="132"/>
      <c r="D557" s="132"/>
      <c r="E557" s="132"/>
      <c r="F557" s="132"/>
      <c r="G557" s="132"/>
      <c r="H557" s="132"/>
      <c r="I557" s="132"/>
      <c r="J557" s="132"/>
      <c r="N557" s="193"/>
      <c r="O557" s="193"/>
      <c r="P557" s="151"/>
      <c r="Q557" s="151"/>
      <c r="R557" s="151"/>
      <c r="S557" s="151"/>
      <c r="T557" s="151"/>
      <c r="U557" s="151"/>
      <c r="V557" s="151"/>
      <c r="W557" s="151"/>
      <c r="X557" s="151"/>
      <c r="Y557" s="151"/>
    </row>
    <row r="558" spans="1:25" s="206" customFormat="1" ht="45" customHeight="1">
      <c r="A558" s="133" t="s">
        <v>158</v>
      </c>
      <c r="B558" s="562" t="s">
        <v>159</v>
      </c>
      <c r="C558" s="563"/>
      <c r="D558" s="563"/>
      <c r="E558" s="564"/>
      <c r="F558" s="709" t="s">
        <v>469</v>
      </c>
      <c r="G558" s="709"/>
      <c r="H558" s="707" t="s">
        <v>470</v>
      </c>
      <c r="I558" s="708"/>
      <c r="J558" s="132"/>
      <c r="N558" s="207"/>
      <c r="O558" s="207"/>
      <c r="P558" s="151"/>
      <c r="Q558" s="151"/>
      <c r="R558" s="151"/>
      <c r="S558" s="151"/>
      <c r="T558" s="151"/>
      <c r="U558" s="151"/>
      <c r="V558" s="151"/>
      <c r="W558" s="151"/>
      <c r="X558" s="151"/>
      <c r="Y558" s="151"/>
    </row>
    <row r="559" spans="1:25" s="195" customFormat="1" ht="19.5" customHeight="1">
      <c r="A559" s="277" t="s">
        <v>160</v>
      </c>
      <c r="B559" s="560"/>
      <c r="C559" s="560"/>
      <c r="D559" s="560"/>
      <c r="E559" s="560"/>
      <c r="F559" s="699"/>
      <c r="G559" s="699"/>
      <c r="H559" s="699"/>
      <c r="I559" s="710"/>
      <c r="J559" s="344">
        <f>IF(OR(B559="",B560="",B561="",B562="",B563="",F559="",H559="",F560="",H560="",F561="",H561="",F562="",H562="",F563="",H563=""),1,0)</f>
        <v>1</v>
      </c>
      <c r="K559" s="338"/>
      <c r="N559" s="193"/>
      <c r="O559" s="193"/>
      <c r="P559" s="151"/>
      <c r="Q559" s="151"/>
      <c r="R559" s="151"/>
      <c r="S559" s="151"/>
      <c r="T559" s="151"/>
      <c r="U559" s="151"/>
      <c r="V559" s="151"/>
      <c r="W559" s="151"/>
      <c r="X559" s="151"/>
      <c r="Y559" s="151"/>
    </row>
    <row r="560" spans="1:25" s="195" customFormat="1" ht="19.5" customHeight="1">
      <c r="A560" s="277" t="s">
        <v>161</v>
      </c>
      <c r="B560" s="560"/>
      <c r="C560" s="560"/>
      <c r="D560" s="560"/>
      <c r="E560" s="560"/>
      <c r="F560" s="699"/>
      <c r="G560" s="699"/>
      <c r="H560" s="699"/>
      <c r="I560" s="710"/>
      <c r="J560" s="132"/>
      <c r="K560" s="338"/>
      <c r="N560" s="193"/>
      <c r="O560" s="193"/>
      <c r="P560" s="151"/>
      <c r="Q560" s="151"/>
      <c r="R560" s="151"/>
      <c r="S560" s="151"/>
      <c r="T560" s="151"/>
      <c r="U560" s="151"/>
      <c r="V560" s="151"/>
      <c r="W560" s="151"/>
      <c r="X560" s="151"/>
      <c r="Y560" s="151"/>
    </row>
    <row r="561" spans="1:25" s="195" customFormat="1" ht="19.5" customHeight="1">
      <c r="A561" s="277" t="s">
        <v>162</v>
      </c>
      <c r="B561" s="560"/>
      <c r="C561" s="560"/>
      <c r="D561" s="560"/>
      <c r="E561" s="560"/>
      <c r="F561" s="699"/>
      <c r="G561" s="699"/>
      <c r="H561" s="699"/>
      <c r="I561" s="710"/>
      <c r="J561" s="132"/>
      <c r="K561" s="338"/>
      <c r="N561" s="193"/>
      <c r="O561" s="193"/>
      <c r="P561" s="151"/>
      <c r="Q561" s="151"/>
      <c r="R561" s="151"/>
      <c r="S561" s="151"/>
      <c r="T561" s="151"/>
      <c r="U561" s="151"/>
      <c r="V561" s="151"/>
      <c r="W561" s="151"/>
      <c r="X561" s="151"/>
      <c r="Y561" s="151"/>
    </row>
    <row r="562" spans="1:25" s="195" customFormat="1" ht="19.5" customHeight="1">
      <c r="A562" s="277" t="s">
        <v>163</v>
      </c>
      <c r="B562" s="560"/>
      <c r="C562" s="560"/>
      <c r="D562" s="560"/>
      <c r="E562" s="560"/>
      <c r="F562" s="699"/>
      <c r="G562" s="699"/>
      <c r="H562" s="699"/>
      <c r="I562" s="710"/>
      <c r="J562" s="134"/>
      <c r="K562" s="338"/>
      <c r="N562" s="193"/>
      <c r="O562" s="193"/>
      <c r="P562" s="151"/>
      <c r="Q562" s="151"/>
      <c r="R562" s="151"/>
      <c r="S562" s="151"/>
      <c r="T562" s="151"/>
      <c r="U562" s="151"/>
      <c r="V562" s="151"/>
      <c r="W562" s="151"/>
      <c r="X562" s="151"/>
      <c r="Y562" s="151"/>
    </row>
    <row r="563" spans="1:25" s="195" customFormat="1" ht="19.5" customHeight="1" thickBot="1">
      <c r="A563" s="254" t="s">
        <v>164</v>
      </c>
      <c r="B563" s="561"/>
      <c r="C563" s="561"/>
      <c r="D563" s="561"/>
      <c r="E563" s="561"/>
      <c r="F563" s="711"/>
      <c r="G563" s="711"/>
      <c r="H563" s="711"/>
      <c r="I563" s="712"/>
      <c r="J563" s="134"/>
      <c r="K563" s="338"/>
      <c r="N563" s="193"/>
      <c r="O563" s="193"/>
      <c r="P563" s="151"/>
      <c r="Q563" s="151"/>
      <c r="R563" s="151"/>
      <c r="S563" s="151"/>
      <c r="T563" s="151"/>
      <c r="U563" s="151"/>
      <c r="V563" s="151"/>
      <c r="W563" s="151"/>
      <c r="X563" s="151"/>
      <c r="Y563" s="151"/>
    </row>
    <row r="564" spans="8:21" ht="13.5" customHeight="1">
      <c r="H564" s="295"/>
      <c r="I564" s="295"/>
      <c r="J564" s="295"/>
      <c r="K564" s="295"/>
      <c r="L564" s="295"/>
      <c r="M564" s="295"/>
      <c r="N564" s="415"/>
      <c r="O564" s="415"/>
      <c r="P564" s="303"/>
      <c r="Q564" s="303"/>
      <c r="R564" s="303"/>
      <c r="S564" s="303"/>
      <c r="T564" s="303"/>
      <c r="U564" s="303"/>
    </row>
    <row r="565" spans="8:21" ht="13.5" customHeight="1">
      <c r="H565" s="295"/>
      <c r="I565" s="295"/>
      <c r="J565" s="295"/>
      <c r="K565" s="295"/>
      <c r="L565" s="295"/>
      <c r="M565" s="295"/>
      <c r="N565" s="415"/>
      <c r="O565" s="415"/>
      <c r="P565" s="303"/>
      <c r="Q565" s="303"/>
      <c r="R565" s="303"/>
      <c r="S565" s="303"/>
      <c r="T565" s="303"/>
      <c r="U565" s="303"/>
    </row>
    <row r="566" spans="8:21" ht="13.5" customHeight="1" thickBot="1">
      <c r="H566" s="295"/>
      <c r="I566" s="295"/>
      <c r="J566" s="295"/>
      <c r="K566" s="295"/>
      <c r="L566" s="295"/>
      <c r="M566" s="295"/>
      <c r="N566" s="415"/>
      <c r="O566" s="415"/>
      <c r="P566" s="303"/>
      <c r="Q566" s="303"/>
      <c r="R566" s="303"/>
      <c r="S566" s="303"/>
      <c r="T566" s="303"/>
      <c r="U566" s="303"/>
    </row>
    <row r="567" spans="1:28" s="183" customFormat="1" ht="45" customHeight="1">
      <c r="A567" s="135" t="s">
        <v>196</v>
      </c>
      <c r="B567" s="557" t="s">
        <v>538</v>
      </c>
      <c r="C567" s="558"/>
      <c r="D567" s="558"/>
      <c r="E567" s="559"/>
      <c r="F567" s="545"/>
      <c r="G567" s="546"/>
      <c r="H567" s="296"/>
      <c r="I567" s="296"/>
      <c r="J567" s="296"/>
      <c r="K567" s="296"/>
      <c r="L567" s="296"/>
      <c r="M567" s="296"/>
      <c r="N567" s="448"/>
      <c r="O567" s="448"/>
      <c r="P567" s="303"/>
      <c r="Q567" s="303"/>
      <c r="R567" s="303"/>
      <c r="S567" s="303"/>
      <c r="T567" s="303"/>
      <c r="U567" s="303"/>
      <c r="V567" s="151"/>
      <c r="W567" s="151"/>
      <c r="X567" s="151"/>
      <c r="Y567" s="151"/>
      <c r="Z567" s="208"/>
      <c r="AA567" s="208"/>
      <c r="AB567" s="208"/>
    </row>
    <row r="568" spans="1:21" ht="19.5" customHeight="1">
      <c r="A568" s="275" t="s">
        <v>197</v>
      </c>
      <c r="B568" s="223" t="s">
        <v>198</v>
      </c>
      <c r="C568" s="224"/>
      <c r="D568" s="224"/>
      <c r="E568" s="224"/>
      <c r="F568" s="700">
        <f>SUM(F569,F570,F571,F572)</f>
        <v>0</v>
      </c>
      <c r="G568" s="701"/>
      <c r="H568" s="297"/>
      <c r="I568" s="297"/>
      <c r="J568" s="297"/>
      <c r="K568" s="297"/>
      <c r="L568" s="297"/>
      <c r="M568" s="297"/>
      <c r="N568" s="415"/>
      <c r="O568" s="415"/>
      <c r="P568" s="303"/>
      <c r="Q568" s="303"/>
      <c r="R568" s="303"/>
      <c r="S568" s="303"/>
      <c r="T568" s="303"/>
      <c r="U568" s="303"/>
    </row>
    <row r="569" spans="1:21" ht="19.5" customHeight="1">
      <c r="A569" s="276" t="s">
        <v>199</v>
      </c>
      <c r="B569" s="136" t="s">
        <v>621</v>
      </c>
      <c r="C569" s="137"/>
      <c r="D569" s="137"/>
      <c r="E569" s="137"/>
      <c r="F569" s="543"/>
      <c r="G569" s="544"/>
      <c r="H569" s="345">
        <f>IF(OR(F569="",F570="",F571="",F573="",F574=""),1,0)</f>
        <v>1</v>
      </c>
      <c r="I569" s="297"/>
      <c r="J569" s="297"/>
      <c r="K569" s="297"/>
      <c r="L569" s="297"/>
      <c r="M569" s="297"/>
      <c r="N569" s="415"/>
      <c r="O569" s="415"/>
      <c r="P569" s="303"/>
      <c r="Q569" s="303"/>
      <c r="R569" s="303"/>
      <c r="S569" s="303"/>
      <c r="T569" s="303"/>
      <c r="U569" s="303"/>
    </row>
    <row r="570" spans="1:21" ht="19.5" customHeight="1">
      <c r="A570" s="276" t="s">
        <v>200</v>
      </c>
      <c r="B570" s="136" t="s">
        <v>201</v>
      </c>
      <c r="C570" s="137"/>
      <c r="D570" s="137"/>
      <c r="E570" s="137"/>
      <c r="F570" s="543"/>
      <c r="G570" s="544"/>
      <c r="H570" s="297"/>
      <c r="I570" s="297"/>
      <c r="J570" s="297"/>
      <c r="K570" s="297"/>
      <c r="L570" s="297"/>
      <c r="M570" s="297"/>
      <c r="N570" s="415"/>
      <c r="O570" s="415"/>
      <c r="P570" s="303"/>
      <c r="Q570" s="303"/>
      <c r="R570" s="303"/>
      <c r="S570" s="303"/>
      <c r="T570" s="303"/>
      <c r="U570" s="303"/>
    </row>
    <row r="571" spans="1:21" ht="19.5" customHeight="1">
      <c r="A571" s="276" t="s">
        <v>202</v>
      </c>
      <c r="B571" s="136" t="s">
        <v>203</v>
      </c>
      <c r="C571" s="137"/>
      <c r="D571" s="137"/>
      <c r="E571" s="137"/>
      <c r="F571" s="543"/>
      <c r="G571" s="544"/>
      <c r="H571" s="297"/>
      <c r="I571" s="297"/>
      <c r="J571" s="297"/>
      <c r="K571" s="297"/>
      <c r="L571" s="297"/>
      <c r="M571" s="297"/>
      <c r="N571" s="415"/>
      <c r="O571" s="415"/>
      <c r="P571" s="303"/>
      <c r="Q571" s="303"/>
      <c r="R571" s="303"/>
      <c r="S571" s="303"/>
      <c r="T571" s="303"/>
      <c r="U571" s="303"/>
    </row>
    <row r="572" spans="1:21" ht="19.5" customHeight="1">
      <c r="A572" s="276" t="s">
        <v>204</v>
      </c>
      <c r="B572" s="136" t="s">
        <v>205</v>
      </c>
      <c r="C572" s="137"/>
      <c r="D572" s="137"/>
      <c r="E572" s="137"/>
      <c r="F572" s="543"/>
      <c r="G572" s="544"/>
      <c r="H572" s="297"/>
      <c r="I572" s="297"/>
      <c r="J572" s="297"/>
      <c r="K572" s="297"/>
      <c r="L572" s="297"/>
      <c r="M572" s="297"/>
      <c r="N572" s="415"/>
      <c r="O572" s="415"/>
      <c r="P572" s="303"/>
      <c r="Q572" s="303"/>
      <c r="R572" s="303"/>
      <c r="S572" s="303"/>
      <c r="T572" s="303"/>
      <c r="U572" s="303"/>
    </row>
    <row r="573" spans="1:21" ht="19.5" customHeight="1">
      <c r="A573" s="276" t="s">
        <v>206</v>
      </c>
      <c r="B573" s="136" t="s">
        <v>301</v>
      </c>
      <c r="C573" s="137"/>
      <c r="D573" s="137"/>
      <c r="E573" s="137"/>
      <c r="F573" s="568"/>
      <c r="G573" s="569"/>
      <c r="H573" s="299"/>
      <c r="I573" s="299"/>
      <c r="J573" s="299"/>
      <c r="K573" s="299"/>
      <c r="L573" s="299"/>
      <c r="M573" s="299"/>
      <c r="N573" s="415"/>
      <c r="O573" s="415"/>
      <c r="P573" s="303"/>
      <c r="Q573" s="303"/>
      <c r="R573" s="303"/>
      <c r="S573" s="303"/>
      <c r="T573" s="303"/>
      <c r="U573" s="303"/>
    </row>
    <row r="574" spans="1:21" ht="19.5" customHeight="1" thickBot="1">
      <c r="A574" s="274" t="s">
        <v>207</v>
      </c>
      <c r="B574" s="138" t="s">
        <v>208</v>
      </c>
      <c r="C574" s="139"/>
      <c r="D574" s="139"/>
      <c r="E574" s="139"/>
      <c r="F574" s="524"/>
      <c r="G574" s="551"/>
      <c r="H574" s="297"/>
      <c r="I574" s="297"/>
      <c r="J574" s="297"/>
      <c r="K574" s="297"/>
      <c r="L574" s="297"/>
      <c r="M574" s="297"/>
      <c r="N574" s="415"/>
      <c r="O574" s="415"/>
      <c r="P574" s="303"/>
      <c r="Q574" s="303"/>
      <c r="R574" s="303"/>
      <c r="S574" s="303"/>
      <c r="T574" s="303"/>
      <c r="U574" s="303"/>
    </row>
    <row r="575" spans="1:21" ht="13.5" customHeight="1">
      <c r="A575" s="243"/>
      <c r="B575" s="82"/>
      <c r="C575" s="82"/>
      <c r="D575" s="82"/>
      <c r="E575" s="82"/>
      <c r="F575" s="244"/>
      <c r="G575" s="244"/>
      <c r="H575" s="297"/>
      <c r="I575" s="297"/>
      <c r="J575" s="297"/>
      <c r="K575" s="297"/>
      <c r="L575" s="297"/>
      <c r="M575" s="297"/>
      <c r="N575" s="415"/>
      <c r="O575" s="415"/>
      <c r="P575" s="303"/>
      <c r="Q575" s="303"/>
      <c r="R575" s="303"/>
      <c r="S575" s="303"/>
      <c r="T575" s="303"/>
      <c r="U575" s="303"/>
    </row>
    <row r="576" spans="1:21" ht="13.5" customHeight="1">
      <c r="A576" s="243"/>
      <c r="B576" s="82"/>
      <c r="C576" s="82"/>
      <c r="D576" s="82"/>
      <c r="E576" s="82"/>
      <c r="F576" s="244"/>
      <c r="G576" s="244"/>
      <c r="H576" s="297"/>
      <c r="I576" s="297"/>
      <c r="J576" s="297"/>
      <c r="K576" s="297"/>
      <c r="L576" s="297"/>
      <c r="M576" s="297"/>
      <c r="N576" s="415"/>
      <c r="O576" s="415"/>
      <c r="P576" s="303"/>
      <c r="Q576" s="303"/>
      <c r="R576" s="303"/>
      <c r="S576" s="303"/>
      <c r="T576" s="303"/>
      <c r="U576" s="303"/>
    </row>
    <row r="577" spans="1:21" ht="13.5" customHeight="1" thickBot="1">
      <c r="A577" s="192"/>
      <c r="B577" s="192"/>
      <c r="C577" s="192"/>
      <c r="D577" s="192"/>
      <c r="E577" s="192"/>
      <c r="F577" s="192"/>
      <c r="G577" s="192"/>
      <c r="H577" s="297"/>
      <c r="I577" s="297"/>
      <c r="J577" s="297"/>
      <c r="K577" s="297"/>
      <c r="L577" s="297"/>
      <c r="M577" s="297"/>
      <c r="N577" s="415"/>
      <c r="O577" s="415"/>
      <c r="P577" s="303"/>
      <c r="Q577" s="303"/>
      <c r="R577" s="303"/>
      <c r="S577" s="303"/>
      <c r="T577" s="303"/>
      <c r="U577" s="303"/>
    </row>
    <row r="578" spans="1:28" s="183" customFormat="1" ht="45" customHeight="1">
      <c r="A578" s="135" t="s">
        <v>209</v>
      </c>
      <c r="B578" s="557" t="s">
        <v>489</v>
      </c>
      <c r="C578" s="558"/>
      <c r="D578" s="558"/>
      <c r="E578" s="559"/>
      <c r="F578" s="140"/>
      <c r="G578" s="141"/>
      <c r="H578" s="300"/>
      <c r="I578" s="300"/>
      <c r="J578" s="300"/>
      <c r="K578" s="300"/>
      <c r="L578" s="300"/>
      <c r="M578" s="300"/>
      <c r="N578" s="448"/>
      <c r="O578" s="448"/>
      <c r="P578" s="303"/>
      <c r="Q578" s="303"/>
      <c r="R578" s="303"/>
      <c r="S578" s="303"/>
      <c r="T578" s="303"/>
      <c r="U578" s="303"/>
      <c r="V578" s="151"/>
      <c r="W578" s="151"/>
      <c r="X578" s="151"/>
      <c r="Y578" s="151"/>
      <c r="Z578" s="208"/>
      <c r="AA578" s="208"/>
      <c r="AB578" s="208"/>
    </row>
    <row r="579" spans="1:21" ht="19.5" customHeight="1">
      <c r="A579" s="271" t="s">
        <v>210</v>
      </c>
      <c r="B579" s="136" t="s">
        <v>302</v>
      </c>
      <c r="C579" s="137"/>
      <c r="D579" s="137"/>
      <c r="E579" s="137"/>
      <c r="F579" s="543"/>
      <c r="G579" s="544"/>
      <c r="H579" s="345">
        <f>IF(OR(F579="",F580=""),1,0)</f>
        <v>1</v>
      </c>
      <c r="I579" s="300"/>
      <c r="J579" s="300"/>
      <c r="K579" s="300"/>
      <c r="L579" s="300"/>
      <c r="M579" s="300"/>
      <c r="N579" s="415"/>
      <c r="O579" s="415"/>
      <c r="P579" s="303"/>
      <c r="Q579" s="303"/>
      <c r="R579" s="303"/>
      <c r="S579" s="303"/>
      <c r="T579" s="303"/>
      <c r="U579" s="303"/>
    </row>
    <row r="580" spans="1:21" ht="19.5" customHeight="1" thickBot="1">
      <c r="A580" s="274" t="s">
        <v>211</v>
      </c>
      <c r="B580" s="138" t="s">
        <v>212</v>
      </c>
      <c r="C580" s="139"/>
      <c r="D580" s="139"/>
      <c r="E580" s="139"/>
      <c r="F580" s="524"/>
      <c r="G580" s="551"/>
      <c r="H580" s="300"/>
      <c r="I580" s="300"/>
      <c r="J580" s="300"/>
      <c r="K580" s="300"/>
      <c r="L580" s="300"/>
      <c r="M580" s="300"/>
      <c r="N580" s="415"/>
      <c r="O580" s="415"/>
      <c r="P580" s="303"/>
      <c r="Q580" s="303"/>
      <c r="R580" s="303"/>
      <c r="S580" s="303"/>
      <c r="T580" s="303"/>
      <c r="U580" s="303"/>
    </row>
    <row r="581" spans="1:21" ht="13.5" customHeight="1">
      <c r="A581" s="243"/>
      <c r="B581" s="82"/>
      <c r="C581" s="82"/>
      <c r="D581" s="301"/>
      <c r="E581" s="301"/>
      <c r="F581" s="85"/>
      <c r="G581" s="85"/>
      <c r="H581" s="300"/>
      <c r="I581" s="300"/>
      <c r="J581" s="300"/>
      <c r="K581" s="300"/>
      <c r="L581" s="300"/>
      <c r="M581" s="300"/>
      <c r="N581" s="415"/>
      <c r="O581" s="415"/>
      <c r="P581" s="303"/>
      <c r="Q581" s="303"/>
      <c r="R581" s="303"/>
      <c r="S581" s="303"/>
      <c r="T581" s="303"/>
      <c r="U581" s="303"/>
    </row>
    <row r="582" spans="1:21" ht="13.5" customHeight="1">
      <c r="A582" s="243"/>
      <c r="B582" s="82"/>
      <c r="C582" s="82"/>
      <c r="D582" s="301"/>
      <c r="E582" s="301"/>
      <c r="F582" s="85"/>
      <c r="G582" s="85"/>
      <c r="H582" s="300"/>
      <c r="I582" s="300"/>
      <c r="J582" s="300"/>
      <c r="K582" s="300"/>
      <c r="L582" s="300"/>
      <c r="M582" s="300"/>
      <c r="N582" s="415"/>
      <c r="O582" s="415"/>
      <c r="P582" s="303"/>
      <c r="Q582" s="303"/>
      <c r="R582" s="303"/>
      <c r="S582" s="303"/>
      <c r="T582" s="303"/>
      <c r="U582" s="303"/>
    </row>
    <row r="583" spans="1:21" ht="13.5" customHeight="1" thickBot="1">
      <c r="A583" s="192"/>
      <c r="B583" s="192"/>
      <c r="C583" s="192"/>
      <c r="D583" s="302"/>
      <c r="E583" s="302"/>
      <c r="F583" s="302"/>
      <c r="G583" s="302"/>
      <c r="H583" s="297"/>
      <c r="I583" s="297"/>
      <c r="J583" s="297"/>
      <c r="K583" s="297"/>
      <c r="L583" s="297"/>
      <c r="M583" s="297"/>
      <c r="N583" s="415"/>
      <c r="O583" s="415"/>
      <c r="P583" s="303"/>
      <c r="Q583" s="303"/>
      <c r="R583" s="303"/>
      <c r="S583" s="303"/>
      <c r="T583" s="303"/>
      <c r="U583" s="303"/>
    </row>
    <row r="584" spans="1:21" ht="45" customHeight="1">
      <c r="A584" s="135" t="s">
        <v>213</v>
      </c>
      <c r="B584" s="557" t="s">
        <v>539</v>
      </c>
      <c r="C584" s="558"/>
      <c r="D584" s="558"/>
      <c r="E584" s="559"/>
      <c r="F584" s="140"/>
      <c r="G584" s="141"/>
      <c r="H584" s="300"/>
      <c r="I584" s="300"/>
      <c r="J584" s="300"/>
      <c r="K584" s="300"/>
      <c r="L584" s="300"/>
      <c r="M584" s="300"/>
      <c r="N584" s="415"/>
      <c r="O584" s="415"/>
      <c r="P584" s="303"/>
      <c r="Q584" s="303"/>
      <c r="R584" s="303"/>
      <c r="S584" s="303"/>
      <c r="T584" s="303"/>
      <c r="U584" s="303"/>
    </row>
    <row r="585" spans="1:21" ht="19.5" customHeight="1" thickBot="1">
      <c r="A585" s="274" t="s">
        <v>303</v>
      </c>
      <c r="B585" s="138" t="s">
        <v>336</v>
      </c>
      <c r="C585" s="139"/>
      <c r="D585" s="139"/>
      <c r="E585" s="139"/>
      <c r="F585" s="524"/>
      <c r="G585" s="551"/>
      <c r="H585" s="345">
        <f>IF(OR(F585=""),1,0)</f>
        <v>1</v>
      </c>
      <c r="I585" s="300"/>
      <c r="J585" s="300"/>
      <c r="K585" s="300"/>
      <c r="L585" s="300"/>
      <c r="M585" s="300"/>
      <c r="N585" s="415"/>
      <c r="O585" s="415"/>
      <c r="P585" s="303"/>
      <c r="Q585" s="303"/>
      <c r="R585" s="303"/>
      <c r="S585" s="303"/>
      <c r="T585" s="303"/>
      <c r="U585" s="303"/>
    </row>
    <row r="586" spans="1:21" ht="13.5" customHeight="1">
      <c r="A586" s="243"/>
      <c r="B586" s="82"/>
      <c r="C586" s="82"/>
      <c r="D586" s="82"/>
      <c r="E586" s="82"/>
      <c r="F586" s="85"/>
      <c r="G586" s="85"/>
      <c r="H586" s="298"/>
      <c r="I586" s="300"/>
      <c r="J586" s="300"/>
      <c r="K586" s="300"/>
      <c r="L586" s="300"/>
      <c r="M586" s="300"/>
      <c r="N586" s="415"/>
      <c r="O586" s="415"/>
      <c r="P586" s="303"/>
      <c r="Q586" s="303"/>
      <c r="R586" s="303"/>
      <c r="S586" s="303"/>
      <c r="T586" s="303"/>
      <c r="U586" s="303"/>
    </row>
    <row r="587" spans="1:21" ht="13.5" customHeight="1">
      <c r="A587" s="243"/>
      <c r="B587" s="82"/>
      <c r="C587" s="82"/>
      <c r="D587" s="82"/>
      <c r="E587" s="82"/>
      <c r="F587" s="85"/>
      <c r="G587" s="85"/>
      <c r="H587" s="298"/>
      <c r="I587" s="300"/>
      <c r="J587" s="300"/>
      <c r="K587" s="300"/>
      <c r="L587" s="300"/>
      <c r="M587" s="300"/>
      <c r="N587" s="415"/>
      <c r="O587" s="415"/>
      <c r="P587" s="303"/>
      <c r="Q587" s="303"/>
      <c r="R587" s="303"/>
      <c r="S587" s="303"/>
      <c r="T587" s="303"/>
      <c r="U587" s="303"/>
    </row>
    <row r="588" spans="1:21" ht="13.5" customHeight="1" thickBot="1">
      <c r="A588" s="192"/>
      <c r="B588" s="192"/>
      <c r="C588" s="192"/>
      <c r="D588" s="192"/>
      <c r="E588" s="192"/>
      <c r="F588" s="302"/>
      <c r="G588" s="302"/>
      <c r="H588" s="297"/>
      <c r="I588" s="297"/>
      <c r="J588" s="297"/>
      <c r="K588" s="297"/>
      <c r="L588" s="297"/>
      <c r="M588" s="297"/>
      <c r="N588" s="415"/>
      <c r="O588" s="415"/>
      <c r="P588" s="303"/>
      <c r="Q588" s="303"/>
      <c r="R588" s="303"/>
      <c r="S588" s="303"/>
      <c r="T588" s="303"/>
      <c r="U588" s="303"/>
    </row>
    <row r="589" spans="1:21" ht="45" customHeight="1">
      <c r="A589" s="135" t="s">
        <v>214</v>
      </c>
      <c r="B589" s="557" t="s">
        <v>540</v>
      </c>
      <c r="C589" s="558"/>
      <c r="D589" s="558"/>
      <c r="E589" s="559"/>
      <c r="F589" s="140"/>
      <c r="G589" s="141"/>
      <c r="H589" s="300"/>
      <c r="I589" s="300"/>
      <c r="J589" s="300"/>
      <c r="K589" s="300"/>
      <c r="L589" s="300"/>
      <c r="M589" s="300"/>
      <c r="N589" s="415"/>
      <c r="O589" s="415"/>
      <c r="P589" s="303"/>
      <c r="Q589" s="303"/>
      <c r="R589" s="303"/>
      <c r="S589" s="303"/>
      <c r="T589" s="303"/>
      <c r="U589" s="303"/>
    </row>
    <row r="590" spans="1:21" ht="19.5" customHeight="1">
      <c r="A590" s="271" t="s">
        <v>215</v>
      </c>
      <c r="B590" s="136" t="s">
        <v>216</v>
      </c>
      <c r="C590" s="137"/>
      <c r="D590" s="137"/>
      <c r="E590" s="137"/>
      <c r="F590" s="543"/>
      <c r="G590" s="544"/>
      <c r="H590" s="345">
        <f>IF(OR(F590="",F591=""),1,0)</f>
        <v>1</v>
      </c>
      <c r="I590" s="346" t="str">
        <f>IF(AND(F591&gt;0,F590=0),"ERRO1",IF(AND(F591=0,F590&gt;0),"ERRO2","OK"))</f>
        <v>OK</v>
      </c>
      <c r="J590" s="300"/>
      <c r="K590" s="300"/>
      <c r="L590" s="300"/>
      <c r="M590" s="300"/>
      <c r="N590" s="415"/>
      <c r="O590" s="415"/>
      <c r="P590" s="303"/>
      <c r="Q590" s="303"/>
      <c r="R590" s="303"/>
      <c r="S590" s="303"/>
      <c r="T590" s="303"/>
      <c r="U590" s="303"/>
    </row>
    <row r="591" spans="1:21" ht="19.5" customHeight="1" thickBot="1">
      <c r="A591" s="274" t="s">
        <v>217</v>
      </c>
      <c r="B591" s="138" t="s">
        <v>218</v>
      </c>
      <c r="C591" s="139"/>
      <c r="D591" s="139"/>
      <c r="E591" s="139"/>
      <c r="F591" s="524"/>
      <c r="G591" s="551"/>
      <c r="H591" s="346"/>
      <c r="I591" s="346"/>
      <c r="J591" s="300"/>
      <c r="K591" s="300"/>
      <c r="L591" s="300"/>
      <c r="M591" s="300"/>
      <c r="N591" s="415"/>
      <c r="O591" s="415"/>
      <c r="P591" s="303"/>
      <c r="Q591" s="303"/>
      <c r="R591" s="303"/>
      <c r="S591" s="303"/>
      <c r="T591" s="303"/>
      <c r="U591" s="303"/>
    </row>
    <row r="592" spans="1:21" ht="13.5" customHeight="1">
      <c r="A592" s="243"/>
      <c r="B592" s="82"/>
      <c r="C592" s="82"/>
      <c r="D592" s="82"/>
      <c r="E592" s="82"/>
      <c r="F592" s="85"/>
      <c r="G592" s="85"/>
      <c r="H592" s="300"/>
      <c r="I592" s="300"/>
      <c r="J592" s="300"/>
      <c r="K592" s="300"/>
      <c r="L592" s="300"/>
      <c r="M592" s="300"/>
      <c r="N592" s="415"/>
      <c r="O592" s="415"/>
      <c r="P592" s="303"/>
      <c r="Q592" s="303"/>
      <c r="R592" s="303"/>
      <c r="S592" s="303"/>
      <c r="T592" s="303"/>
      <c r="U592" s="303"/>
    </row>
    <row r="593" spans="1:21" ht="13.5" customHeight="1">
      <c r="A593" s="243"/>
      <c r="B593" s="82"/>
      <c r="C593" s="82"/>
      <c r="D593" s="82"/>
      <c r="E593" s="82"/>
      <c r="F593" s="85"/>
      <c r="G593" s="85"/>
      <c r="H593" s="300"/>
      <c r="I593" s="300"/>
      <c r="J593" s="300"/>
      <c r="K593" s="300"/>
      <c r="L593" s="300"/>
      <c r="M593" s="300"/>
      <c r="N593" s="415"/>
      <c r="O593" s="415"/>
      <c r="P593" s="303"/>
      <c r="Q593" s="303"/>
      <c r="R593" s="303"/>
      <c r="S593" s="303"/>
      <c r="T593" s="303"/>
      <c r="U593" s="303"/>
    </row>
    <row r="594" spans="1:21" ht="13.5" customHeight="1" thickBot="1">
      <c r="A594" s="192"/>
      <c r="B594" s="192"/>
      <c r="C594" s="192"/>
      <c r="D594" s="192"/>
      <c r="E594" s="192"/>
      <c r="F594" s="302"/>
      <c r="G594" s="302"/>
      <c r="H594" s="297"/>
      <c r="I594" s="297"/>
      <c r="J594" s="297"/>
      <c r="K594" s="297"/>
      <c r="L594" s="297"/>
      <c r="M594" s="297"/>
      <c r="N594" s="415"/>
      <c r="O594" s="415"/>
      <c r="P594" s="303"/>
      <c r="Q594" s="303"/>
      <c r="R594" s="303"/>
      <c r="S594" s="303"/>
      <c r="T594" s="303"/>
      <c r="U594" s="303"/>
    </row>
    <row r="595" spans="1:28" s="183" customFormat="1" ht="45" customHeight="1">
      <c r="A595" s="135" t="s">
        <v>219</v>
      </c>
      <c r="B595" s="557" t="s">
        <v>541</v>
      </c>
      <c r="C595" s="558"/>
      <c r="D595" s="558"/>
      <c r="E595" s="559"/>
      <c r="F595" s="140"/>
      <c r="G595" s="141"/>
      <c r="H595" s="300"/>
      <c r="I595" s="300"/>
      <c r="J595" s="300"/>
      <c r="K595" s="300"/>
      <c r="L595" s="300"/>
      <c r="M595" s="300"/>
      <c r="N595" s="448"/>
      <c r="O595" s="448"/>
      <c r="P595" s="303"/>
      <c r="Q595" s="303"/>
      <c r="R595" s="303"/>
      <c r="S595" s="303"/>
      <c r="T595" s="303"/>
      <c r="U595" s="303"/>
      <c r="V595" s="151"/>
      <c r="W595" s="151"/>
      <c r="X595" s="151"/>
      <c r="Y595" s="151"/>
      <c r="Z595" s="208"/>
      <c r="AA595" s="208"/>
      <c r="AB595" s="208"/>
    </row>
    <row r="596" spans="1:21" ht="19.5" customHeight="1">
      <c r="A596" s="271" t="s">
        <v>220</v>
      </c>
      <c r="B596" s="136" t="s">
        <v>304</v>
      </c>
      <c r="C596" s="137"/>
      <c r="D596" s="137"/>
      <c r="E596" s="137"/>
      <c r="F596" s="568"/>
      <c r="G596" s="569"/>
      <c r="H596" s="345">
        <f>IF(OR(F596="",F597="",F598="",F599=""),1,0)</f>
        <v>1</v>
      </c>
      <c r="I596" s="300"/>
      <c r="J596" s="300"/>
      <c r="K596" s="300"/>
      <c r="L596" s="300"/>
      <c r="M596" s="300"/>
      <c r="N596" s="415"/>
      <c r="O596" s="415"/>
      <c r="P596" s="303"/>
      <c r="Q596" s="303"/>
      <c r="R596" s="303"/>
      <c r="S596" s="303"/>
      <c r="T596" s="303"/>
      <c r="U596" s="303"/>
    </row>
    <row r="597" spans="1:21" ht="19.5" customHeight="1">
      <c r="A597" s="272" t="s">
        <v>221</v>
      </c>
      <c r="B597" s="142" t="s">
        <v>222</v>
      </c>
      <c r="C597" s="143"/>
      <c r="D597" s="143"/>
      <c r="E597" s="143"/>
      <c r="F597" s="568"/>
      <c r="G597" s="569"/>
      <c r="H597" s="300"/>
      <c r="I597" s="300"/>
      <c r="J597" s="300"/>
      <c r="K597" s="300"/>
      <c r="L597" s="300"/>
      <c r="M597" s="300"/>
      <c r="N597" s="415"/>
      <c r="O597" s="415"/>
      <c r="P597" s="303"/>
      <c r="Q597" s="303"/>
      <c r="R597" s="303"/>
      <c r="S597" s="303"/>
      <c r="T597" s="303"/>
      <c r="U597" s="303"/>
    </row>
    <row r="598" spans="1:21" ht="19.5" customHeight="1">
      <c r="A598" s="273" t="s">
        <v>223</v>
      </c>
      <c r="B598" s="144" t="s">
        <v>224</v>
      </c>
      <c r="C598" s="145"/>
      <c r="D598" s="145"/>
      <c r="E598" s="145"/>
      <c r="F598" s="549"/>
      <c r="G598" s="550"/>
      <c r="H598" s="300"/>
      <c r="I598" s="300"/>
      <c r="J598" s="300"/>
      <c r="K598" s="300"/>
      <c r="L598" s="300"/>
      <c r="M598" s="300"/>
      <c r="N598" s="415"/>
      <c r="O598" s="415"/>
      <c r="P598" s="303"/>
      <c r="Q598" s="303"/>
      <c r="R598" s="303"/>
      <c r="S598" s="303"/>
      <c r="T598" s="303"/>
      <c r="U598" s="303"/>
    </row>
    <row r="599" spans="1:21" ht="19.5" customHeight="1" thickBot="1">
      <c r="A599" s="274" t="s">
        <v>225</v>
      </c>
      <c r="B599" s="138" t="s">
        <v>226</v>
      </c>
      <c r="C599" s="139"/>
      <c r="D599" s="139"/>
      <c r="E599" s="139"/>
      <c r="F599" s="673"/>
      <c r="G599" s="674"/>
      <c r="H599" s="300"/>
      <c r="I599" s="300"/>
      <c r="J599" s="300"/>
      <c r="K599" s="300"/>
      <c r="L599" s="300"/>
      <c r="M599" s="300"/>
      <c r="N599" s="415"/>
      <c r="O599" s="415"/>
      <c r="P599" s="303"/>
      <c r="Q599" s="303"/>
      <c r="R599" s="303"/>
      <c r="S599" s="303"/>
      <c r="T599" s="303"/>
      <c r="U599" s="303"/>
    </row>
    <row r="600" spans="8:21" ht="13.5" customHeight="1">
      <c r="H600" s="295"/>
      <c r="I600" s="295"/>
      <c r="J600" s="295"/>
      <c r="K600" s="295"/>
      <c r="L600" s="295"/>
      <c r="M600" s="295"/>
      <c r="N600" s="415"/>
      <c r="O600" s="415"/>
      <c r="P600" s="303"/>
      <c r="Q600" s="303"/>
      <c r="R600" s="303"/>
      <c r="S600" s="303"/>
      <c r="T600" s="303"/>
      <c r="U600" s="303"/>
    </row>
    <row r="601" spans="8:21" ht="13.5" customHeight="1">
      <c r="H601" s="295"/>
      <c r="I601" s="295"/>
      <c r="J601" s="295"/>
      <c r="K601" s="295"/>
      <c r="L601" s="295"/>
      <c r="M601" s="295"/>
      <c r="N601" s="415"/>
      <c r="O601" s="415"/>
      <c r="P601" s="303"/>
      <c r="Q601" s="303"/>
      <c r="R601" s="303"/>
      <c r="S601" s="303"/>
      <c r="T601" s="303"/>
      <c r="U601" s="303"/>
    </row>
    <row r="602" spans="1:21" ht="13.5" customHeight="1" thickBot="1">
      <c r="A602" s="46"/>
      <c r="H602" s="295"/>
      <c r="I602" s="295"/>
      <c r="J602" s="295"/>
      <c r="K602" s="295"/>
      <c r="L602" s="295"/>
      <c r="M602" s="295"/>
      <c r="N602" s="415"/>
      <c r="O602" s="415"/>
      <c r="P602" s="303"/>
      <c r="Q602" s="303"/>
      <c r="R602" s="303"/>
      <c r="S602" s="303"/>
      <c r="T602" s="303"/>
      <c r="U602" s="303"/>
    </row>
    <row r="603" spans="1:28" s="229" customFormat="1" ht="30" customHeight="1">
      <c r="A603" s="702" t="s">
        <v>308</v>
      </c>
      <c r="B603" s="439" t="s">
        <v>14</v>
      </c>
      <c r="C603" s="570"/>
      <c r="D603" s="570"/>
      <c r="E603" s="570"/>
      <c r="F603" s="570"/>
      <c r="G603" s="570"/>
      <c r="H603" s="570"/>
      <c r="I603" s="570"/>
      <c r="J603" s="571"/>
      <c r="K603" s="225"/>
      <c r="L603" s="225"/>
      <c r="M603" s="225"/>
      <c r="N603" s="226"/>
      <c r="O603" s="227"/>
      <c r="P603" s="226"/>
      <c r="Q603" s="226"/>
      <c r="R603" s="226"/>
      <c r="S603" s="226"/>
      <c r="T603" s="226"/>
      <c r="U603" s="226"/>
      <c r="V603" s="226"/>
      <c r="W603" s="226"/>
      <c r="X603" s="226"/>
      <c r="Y603" s="226"/>
      <c r="Z603" s="228"/>
      <c r="AA603" s="228"/>
      <c r="AB603" s="228"/>
    </row>
    <row r="604" spans="1:28" s="232" customFormat="1" ht="19.5" customHeight="1">
      <c r="A604" s="703"/>
      <c r="B604" s="270" t="s">
        <v>15</v>
      </c>
      <c r="C604" s="573" t="s">
        <v>309</v>
      </c>
      <c r="D604" s="704"/>
      <c r="E604" s="705" t="s">
        <v>310</v>
      </c>
      <c r="F604" s="705"/>
      <c r="G604" s="573" t="s">
        <v>311</v>
      </c>
      <c r="H604" s="706"/>
      <c r="I604" s="573" t="s">
        <v>312</v>
      </c>
      <c r="J604" s="574"/>
      <c r="K604" s="225"/>
      <c r="L604" s="225"/>
      <c r="M604" s="225"/>
      <c r="N604" s="226"/>
      <c r="O604" s="230"/>
      <c r="P604" s="226"/>
      <c r="Q604" s="226"/>
      <c r="R604" s="226"/>
      <c r="S604" s="226"/>
      <c r="T604" s="226"/>
      <c r="U604" s="226"/>
      <c r="V604" s="226"/>
      <c r="W604" s="226"/>
      <c r="X604" s="226"/>
      <c r="Y604" s="226"/>
      <c r="Z604" s="231"/>
      <c r="AA604" s="231"/>
      <c r="AB604" s="231"/>
    </row>
    <row r="605" spans="1:28" s="196" customFormat="1" ht="19.5" customHeight="1">
      <c r="A605" s="259" t="s">
        <v>227</v>
      </c>
      <c r="B605" s="146" t="s">
        <v>313</v>
      </c>
      <c r="C605" s="566">
        <f>SUM(C606:D608)</f>
        <v>0</v>
      </c>
      <c r="D605" s="567"/>
      <c r="E605" s="566">
        <f>SUM(E606:F608)</f>
        <v>0</v>
      </c>
      <c r="F605" s="567"/>
      <c r="G605" s="566">
        <f>SUM(G606:H608)</f>
        <v>0</v>
      </c>
      <c r="H605" s="567"/>
      <c r="I605" s="566">
        <f>SUM(I606:J608)</f>
        <v>0</v>
      </c>
      <c r="J605" s="572"/>
      <c r="K605" s="209"/>
      <c r="L605" s="209"/>
      <c r="M605" s="209"/>
      <c r="N605" s="151"/>
      <c r="O605" s="193"/>
      <c r="P605" s="151"/>
      <c r="Q605" s="151"/>
      <c r="R605" s="151"/>
      <c r="S605" s="151"/>
      <c r="T605" s="151"/>
      <c r="U605" s="151"/>
      <c r="V605" s="151"/>
      <c r="W605" s="151"/>
      <c r="X605" s="151"/>
      <c r="Y605" s="151"/>
      <c r="Z605" s="195"/>
      <c r="AA605" s="195"/>
      <c r="AB605" s="195"/>
    </row>
    <row r="606" spans="1:28" s="196" customFormat="1" ht="19.5" customHeight="1">
      <c r="A606" s="259" t="s">
        <v>228</v>
      </c>
      <c r="B606" s="146" t="s">
        <v>2</v>
      </c>
      <c r="C606" s="579"/>
      <c r="D606" s="580"/>
      <c r="E606" s="543"/>
      <c r="F606" s="543"/>
      <c r="G606" s="579"/>
      <c r="H606" s="580"/>
      <c r="I606" s="579"/>
      <c r="J606" s="675"/>
      <c r="K606" s="225">
        <f>IF(OR(C606="",E606="",G606="",I606=""),1,0)</f>
        <v>1</v>
      </c>
      <c r="L606" s="225">
        <f>K606+K607+K608</f>
        <v>3</v>
      </c>
      <c r="M606" s="209"/>
      <c r="N606" s="151"/>
      <c r="O606" s="193"/>
      <c r="P606" s="151"/>
      <c r="Q606" s="151"/>
      <c r="R606" s="151"/>
      <c r="S606" s="151"/>
      <c r="T606" s="151"/>
      <c r="U606" s="151"/>
      <c r="V606" s="151"/>
      <c r="W606" s="151"/>
      <c r="X606" s="151"/>
      <c r="Y606" s="151"/>
      <c r="Z606" s="195"/>
      <c r="AA606" s="195"/>
      <c r="AB606" s="195"/>
    </row>
    <row r="607" spans="1:28" s="196" customFormat="1" ht="19.5" customHeight="1">
      <c r="A607" s="259" t="s">
        <v>229</v>
      </c>
      <c r="B607" s="122" t="s">
        <v>3</v>
      </c>
      <c r="C607" s="579"/>
      <c r="D607" s="580"/>
      <c r="E607" s="543"/>
      <c r="F607" s="543"/>
      <c r="G607" s="579"/>
      <c r="H607" s="580"/>
      <c r="I607" s="579"/>
      <c r="J607" s="675"/>
      <c r="K607" s="225">
        <f>IF(OR(C607="",E607="",G607="",I607=""),1,0)</f>
        <v>1</v>
      </c>
      <c r="L607" s="225"/>
      <c r="M607" s="209"/>
      <c r="N607" s="151"/>
      <c r="O607" s="193"/>
      <c r="P607" s="151"/>
      <c r="Q607" s="151"/>
      <c r="R607" s="151"/>
      <c r="S607" s="151"/>
      <c r="T607" s="151"/>
      <c r="U607" s="151"/>
      <c r="V607" s="151"/>
      <c r="W607" s="151"/>
      <c r="X607" s="151"/>
      <c r="Y607" s="151"/>
      <c r="Z607" s="195"/>
      <c r="AA607" s="195"/>
      <c r="AB607" s="195"/>
    </row>
    <row r="608" spans="1:28" s="196" customFormat="1" ht="19.5" customHeight="1" thickBot="1">
      <c r="A608" s="260" t="s">
        <v>369</v>
      </c>
      <c r="B608" s="147" t="s">
        <v>4</v>
      </c>
      <c r="C608" s="547"/>
      <c r="D608" s="676"/>
      <c r="E608" s="524"/>
      <c r="F608" s="524"/>
      <c r="G608" s="547"/>
      <c r="H608" s="548"/>
      <c r="I608" s="547"/>
      <c r="J608" s="582"/>
      <c r="K608" s="225">
        <f>IF(OR(C608="",E608="",G608="",I608=""),1,0)</f>
        <v>1</v>
      </c>
      <c r="L608" s="225"/>
      <c r="M608" s="209"/>
      <c r="N608" s="151"/>
      <c r="O608" s="193"/>
      <c r="P608" s="151"/>
      <c r="Q608" s="151"/>
      <c r="R608" s="151"/>
      <c r="S608" s="151"/>
      <c r="T608" s="151"/>
      <c r="U608" s="151"/>
      <c r="V608" s="151"/>
      <c r="W608" s="151"/>
      <c r="X608" s="151"/>
      <c r="Y608" s="151"/>
      <c r="Z608" s="195"/>
      <c r="AA608" s="195"/>
      <c r="AB608" s="195"/>
    </row>
    <row r="609" spans="1:28" s="196" customFormat="1" ht="13.5" customHeight="1">
      <c r="A609" s="149"/>
      <c r="B609" s="61"/>
      <c r="C609" s="578"/>
      <c r="D609" s="578"/>
      <c r="E609" s="581"/>
      <c r="F609" s="581"/>
      <c r="G609" s="583"/>
      <c r="H609" s="583"/>
      <c r="I609" s="583"/>
      <c r="J609" s="583"/>
      <c r="K609" s="209"/>
      <c r="L609" s="209"/>
      <c r="M609" s="209"/>
      <c r="N609" s="151"/>
      <c r="O609" s="193"/>
      <c r="P609" s="151"/>
      <c r="Q609" s="151"/>
      <c r="R609" s="151"/>
      <c r="S609" s="151"/>
      <c r="T609" s="151"/>
      <c r="U609" s="151"/>
      <c r="V609" s="151"/>
      <c r="W609" s="151"/>
      <c r="X609" s="151"/>
      <c r="Y609" s="151"/>
      <c r="Z609" s="195"/>
      <c r="AA609" s="195"/>
      <c r="AB609" s="195"/>
    </row>
    <row r="610" spans="1:28" s="196" customFormat="1" ht="13.5" customHeight="1">
      <c r="A610" s="152" t="s">
        <v>375</v>
      </c>
      <c r="B610" s="77"/>
      <c r="C610" s="681"/>
      <c r="D610" s="681"/>
      <c r="E610" s="565"/>
      <c r="F610" s="565"/>
      <c r="G610" s="565"/>
      <c r="H610" s="565"/>
      <c r="I610" s="565"/>
      <c r="J610" s="565"/>
      <c r="K610" s="77"/>
      <c r="L610" s="77"/>
      <c r="M610" s="77"/>
      <c r="N610" s="51"/>
      <c r="O610" s="193"/>
      <c r="P610" s="151"/>
      <c r="Q610" s="151"/>
      <c r="R610" s="151"/>
      <c r="S610" s="151"/>
      <c r="T610" s="151"/>
      <c r="U610" s="151"/>
      <c r="V610" s="151"/>
      <c r="W610" s="151"/>
      <c r="X610" s="151"/>
      <c r="Y610" s="151"/>
      <c r="Z610" s="195"/>
      <c r="AA610" s="195"/>
      <c r="AB610" s="195"/>
    </row>
    <row r="611" spans="1:28" s="196" customFormat="1" ht="13.5" customHeight="1">
      <c r="A611" s="433" t="s">
        <v>5</v>
      </c>
      <c r="B611" s="433"/>
      <c r="C611" s="433"/>
      <c r="D611" s="433"/>
      <c r="E611" s="433"/>
      <c r="F611" s="433"/>
      <c r="G611" s="433"/>
      <c r="H611" s="433"/>
      <c r="I611" s="433"/>
      <c r="J611" s="433"/>
      <c r="K611" s="433"/>
      <c r="L611" s="433"/>
      <c r="M611" s="433"/>
      <c r="N611" s="433"/>
      <c r="O611" s="193"/>
      <c r="P611" s="151"/>
      <c r="Q611" s="151"/>
      <c r="R611" s="151"/>
      <c r="S611" s="151"/>
      <c r="T611" s="151"/>
      <c r="U611" s="151"/>
      <c r="V611" s="151"/>
      <c r="W611" s="151"/>
      <c r="X611" s="151"/>
      <c r="Y611" s="151"/>
      <c r="Z611" s="195"/>
      <c r="AA611" s="195"/>
      <c r="AB611" s="195"/>
    </row>
    <row r="612" spans="1:28" s="196" customFormat="1" ht="13.5" customHeight="1">
      <c r="A612" s="433"/>
      <c r="B612" s="433"/>
      <c r="C612" s="433"/>
      <c r="D612" s="433"/>
      <c r="E612" s="433"/>
      <c r="F612" s="433"/>
      <c r="G612" s="433"/>
      <c r="H612" s="433"/>
      <c r="I612" s="433"/>
      <c r="J612" s="433"/>
      <c r="K612" s="433"/>
      <c r="L612" s="433"/>
      <c r="M612" s="433"/>
      <c r="N612" s="433"/>
      <c r="O612" s="193"/>
      <c r="P612" s="151"/>
      <c r="Q612" s="151"/>
      <c r="R612" s="151"/>
      <c r="S612" s="151"/>
      <c r="T612" s="151"/>
      <c r="U612" s="151"/>
      <c r="V612" s="151"/>
      <c r="W612" s="151"/>
      <c r="X612" s="151"/>
      <c r="Y612" s="151"/>
      <c r="Z612" s="195"/>
      <c r="AA612" s="195"/>
      <c r="AB612" s="195"/>
    </row>
    <row r="613" spans="1:28" s="196" customFormat="1" ht="13.5" customHeight="1">
      <c r="A613" s="433"/>
      <c r="B613" s="433"/>
      <c r="C613" s="433"/>
      <c r="D613" s="433"/>
      <c r="E613" s="433"/>
      <c r="F613" s="433"/>
      <c r="G613" s="433"/>
      <c r="H613" s="433"/>
      <c r="I613" s="433"/>
      <c r="J613" s="433"/>
      <c r="K613" s="433"/>
      <c r="L613" s="433"/>
      <c r="M613" s="433"/>
      <c r="N613" s="433"/>
      <c r="O613" s="193"/>
      <c r="P613" s="151"/>
      <c r="Q613" s="151"/>
      <c r="R613" s="151"/>
      <c r="S613" s="151"/>
      <c r="T613" s="151"/>
      <c r="U613" s="151"/>
      <c r="V613" s="151"/>
      <c r="W613" s="151"/>
      <c r="X613" s="151"/>
      <c r="Y613" s="151"/>
      <c r="Z613" s="195"/>
      <c r="AA613" s="195"/>
      <c r="AB613" s="195"/>
    </row>
    <row r="614" spans="1:28" s="196" customFormat="1" ht="13.5" customHeight="1">
      <c r="A614" s="433"/>
      <c r="B614" s="433"/>
      <c r="C614" s="433"/>
      <c r="D614" s="433"/>
      <c r="E614" s="433"/>
      <c r="F614" s="433"/>
      <c r="G614" s="433"/>
      <c r="H614" s="433"/>
      <c r="I614" s="433"/>
      <c r="J614" s="433"/>
      <c r="K614" s="433"/>
      <c r="L614" s="433"/>
      <c r="M614" s="433"/>
      <c r="N614" s="433"/>
      <c r="O614" s="193"/>
      <c r="P614" s="151"/>
      <c r="Q614" s="151"/>
      <c r="R614" s="151"/>
      <c r="S614" s="151"/>
      <c r="T614" s="151"/>
      <c r="U614" s="151"/>
      <c r="V614" s="151"/>
      <c r="W614" s="151"/>
      <c r="X614" s="151"/>
      <c r="Y614" s="151"/>
      <c r="Z614" s="195"/>
      <c r="AA614" s="195"/>
      <c r="AB614" s="195"/>
    </row>
    <row r="615" spans="1:28" s="196" customFormat="1" ht="13.5" customHeight="1">
      <c r="A615" s="222"/>
      <c r="B615" s="222"/>
      <c r="C615" s="222"/>
      <c r="D615" s="222"/>
      <c r="E615" s="222"/>
      <c r="F615" s="222"/>
      <c r="G615" s="222"/>
      <c r="H615" s="222"/>
      <c r="I615" s="222"/>
      <c r="J615" s="222"/>
      <c r="K615" s="222"/>
      <c r="L615" s="222"/>
      <c r="M615" s="222"/>
      <c r="N615" s="222"/>
      <c r="O615" s="193"/>
      <c r="P615" s="151"/>
      <c r="Q615" s="151"/>
      <c r="R615" s="151"/>
      <c r="S615" s="151"/>
      <c r="T615" s="151"/>
      <c r="U615" s="151"/>
      <c r="V615" s="151"/>
      <c r="W615" s="151"/>
      <c r="X615" s="151"/>
      <c r="Y615" s="151"/>
      <c r="Z615" s="195"/>
      <c r="AA615" s="195"/>
      <c r="AB615" s="195"/>
    </row>
    <row r="616" spans="1:28" s="196" customFormat="1" ht="13.5" customHeight="1">
      <c r="A616" s="77"/>
      <c r="B616" s="77"/>
      <c r="C616" s="77"/>
      <c r="D616" s="77"/>
      <c r="E616" s="77"/>
      <c r="F616" s="77"/>
      <c r="G616" s="77"/>
      <c r="H616" s="77"/>
      <c r="I616" s="77"/>
      <c r="J616" s="77"/>
      <c r="K616" s="153"/>
      <c r="L616" s="153"/>
      <c r="M616" s="153"/>
      <c r="N616" s="80"/>
      <c r="O616" s="193"/>
      <c r="P616" s="151"/>
      <c r="Q616" s="151"/>
      <c r="R616" s="151"/>
      <c r="S616" s="151"/>
      <c r="T616" s="151"/>
      <c r="U616" s="151"/>
      <c r="V616" s="151"/>
      <c r="W616" s="151"/>
      <c r="X616" s="151"/>
      <c r="Y616" s="151"/>
      <c r="Z616" s="195"/>
      <c r="AA616" s="195"/>
      <c r="AB616" s="195"/>
    </row>
    <row r="617" spans="1:28" s="196" customFormat="1" ht="13.5" customHeight="1" thickBot="1">
      <c r="A617" s="76"/>
      <c r="B617" s="77"/>
      <c r="C617" s="78"/>
      <c r="D617" s="77"/>
      <c r="E617" s="77"/>
      <c r="F617" s="77"/>
      <c r="G617" s="77"/>
      <c r="H617" s="77"/>
      <c r="I617" s="77"/>
      <c r="J617" s="77"/>
      <c r="K617" s="77"/>
      <c r="L617" s="77"/>
      <c r="M617" s="77"/>
      <c r="N617" s="51"/>
      <c r="O617" s="193"/>
      <c r="P617" s="151"/>
      <c r="Q617" s="151"/>
      <c r="R617" s="151"/>
      <c r="S617" s="151"/>
      <c r="T617" s="151"/>
      <c r="U617" s="151"/>
      <c r="V617" s="151"/>
      <c r="W617" s="151"/>
      <c r="X617" s="151"/>
      <c r="Y617" s="151"/>
      <c r="Z617" s="195"/>
      <c r="AA617" s="195"/>
      <c r="AB617" s="195"/>
    </row>
    <row r="618" spans="1:30" s="196" customFormat="1" ht="60.75">
      <c r="A618" s="269" t="s">
        <v>25</v>
      </c>
      <c r="B618" s="677" t="s">
        <v>307</v>
      </c>
      <c r="C618" s="678"/>
      <c r="D618" s="33" t="s">
        <v>606</v>
      </c>
      <c r="E618" s="33" t="s">
        <v>279</v>
      </c>
      <c r="F618" s="33" t="s">
        <v>610</v>
      </c>
      <c r="G618" s="33" t="s">
        <v>277</v>
      </c>
      <c r="H618" s="33" t="s">
        <v>278</v>
      </c>
      <c r="I618" s="33" t="s">
        <v>280</v>
      </c>
      <c r="J618" s="33" t="s">
        <v>281</v>
      </c>
      <c r="K618" s="33" t="s">
        <v>283</v>
      </c>
      <c r="L618" s="33" t="s">
        <v>545</v>
      </c>
      <c r="M618" s="33" t="s">
        <v>282</v>
      </c>
      <c r="N618" s="33" t="s">
        <v>608</v>
      </c>
      <c r="O618" s="245" t="s">
        <v>71</v>
      </c>
      <c r="P618" s="227"/>
      <c r="Q618" s="230"/>
      <c r="R618" s="226"/>
      <c r="S618" s="226"/>
      <c r="T618" s="226"/>
      <c r="U618" s="151"/>
      <c r="V618" s="151"/>
      <c r="W618" s="151"/>
      <c r="X618" s="151"/>
      <c r="Y618" s="151"/>
      <c r="Z618" s="151"/>
      <c r="AA618" s="151"/>
      <c r="AB618" s="195"/>
      <c r="AC618" s="195"/>
      <c r="AD618" s="195"/>
    </row>
    <row r="619" spans="1:30" s="196" customFormat="1" ht="19.5" customHeight="1">
      <c r="A619" s="267" t="s">
        <v>24</v>
      </c>
      <c r="B619" s="679" t="s">
        <v>306</v>
      </c>
      <c r="C619" s="680"/>
      <c r="D619" s="246">
        <f>D620+D621+D622</f>
        <v>0</v>
      </c>
      <c r="E619" s="246">
        <f aca="true" t="shared" si="140" ref="E619:M619">E620+E621+E622</f>
        <v>0</v>
      </c>
      <c r="F619" s="246">
        <f t="shared" si="140"/>
        <v>0</v>
      </c>
      <c r="G619" s="246">
        <f t="shared" si="140"/>
        <v>0</v>
      </c>
      <c r="H619" s="246">
        <f t="shared" si="140"/>
        <v>0</v>
      </c>
      <c r="I619" s="246">
        <f t="shared" si="140"/>
        <v>0</v>
      </c>
      <c r="J619" s="246">
        <f t="shared" si="140"/>
        <v>0</v>
      </c>
      <c r="K619" s="246">
        <f t="shared" si="140"/>
        <v>0</v>
      </c>
      <c r="L619" s="246">
        <f t="shared" si="140"/>
        <v>0</v>
      </c>
      <c r="M619" s="246">
        <f t="shared" si="140"/>
        <v>0</v>
      </c>
      <c r="N619" s="246">
        <f>N620+N621+N622</f>
        <v>0</v>
      </c>
      <c r="O619" s="247">
        <f>SUM(D619:N619)</f>
        <v>0</v>
      </c>
      <c r="P619" s="389"/>
      <c r="Q619" s="390"/>
      <c r="R619" s="390"/>
      <c r="S619" s="390"/>
      <c r="T619" s="232"/>
      <c r="U619" s="151"/>
      <c r="V619" s="151"/>
      <c r="W619" s="151"/>
      <c r="X619" s="151"/>
      <c r="Y619" s="151"/>
      <c r="Z619" s="151"/>
      <c r="AA619" s="151"/>
      <c r="AB619" s="195"/>
      <c r="AC619" s="195"/>
      <c r="AD619" s="195"/>
    </row>
    <row r="620" spans="1:30" s="196" customFormat="1" ht="19.5" customHeight="1">
      <c r="A620" s="257" t="s">
        <v>230</v>
      </c>
      <c r="B620" s="418" t="s">
        <v>366</v>
      </c>
      <c r="C620" s="419"/>
      <c r="D620" s="14"/>
      <c r="E620" s="14"/>
      <c r="F620" s="14"/>
      <c r="G620" s="14"/>
      <c r="H620" s="14"/>
      <c r="I620" s="14"/>
      <c r="J620" s="14"/>
      <c r="K620" s="14"/>
      <c r="L620" s="14"/>
      <c r="M620" s="14"/>
      <c r="N620" s="14"/>
      <c r="O620" s="38">
        <f>SUM(D620:N620)</f>
        <v>0</v>
      </c>
      <c r="P620" s="341">
        <f>IF(OR(D620="",E620="",F620="",G620="",H620="",I620="",J620="",K620="",L620="",M620="",N620=""),1,0)</f>
        <v>1</v>
      </c>
      <c r="Q620" s="390">
        <f>P620+P621+P622</f>
        <v>3</v>
      </c>
      <c r="R620" s="390">
        <f>IF(OR(K606=1,P620=1),"",IF(AND(SUM(C606:J606)&gt;0,O620=0),"ERRO1",IF(AND(SUM(C606:J606)=0,O620&gt;0),"ERRO2","OK")))</f>
      </c>
      <c r="S620" s="398" t="str">
        <f>IF(OR(R620="ERRO",R621="ERRO",R622="ERRO"),"ERRO","OK")</f>
        <v>OK</v>
      </c>
      <c r="T620" s="232"/>
      <c r="U620" s="151"/>
      <c r="V620" s="151"/>
      <c r="W620" s="151"/>
      <c r="X620" s="151"/>
      <c r="Y620" s="151"/>
      <c r="Z620" s="151"/>
      <c r="AA620" s="151"/>
      <c r="AB620" s="195"/>
      <c r="AC620" s="195"/>
      <c r="AD620" s="195"/>
    </row>
    <row r="621" spans="1:30" s="196" customFormat="1" ht="19.5" customHeight="1">
      <c r="A621" s="257" t="s">
        <v>370</v>
      </c>
      <c r="B621" s="418" t="s">
        <v>373</v>
      </c>
      <c r="C621" s="419"/>
      <c r="D621" s="113"/>
      <c r="E621" s="113"/>
      <c r="F621" s="113"/>
      <c r="G621" s="113"/>
      <c r="H621" s="113"/>
      <c r="I621" s="113"/>
      <c r="J621" s="113"/>
      <c r="K621" s="113"/>
      <c r="L621" s="113"/>
      <c r="M621" s="113"/>
      <c r="N621" s="113"/>
      <c r="O621" s="154">
        <f>SUM(D621:N621)</f>
        <v>0</v>
      </c>
      <c r="P621" s="341">
        <f>IF(OR(D621="",E621="",F621="",G621="",H621="",I621="",J621="",K621="",L621="",M621="",N621=""),1,0)</f>
        <v>1</v>
      </c>
      <c r="Q621" s="390"/>
      <c r="R621" s="390">
        <f>IF(OR(K607=1,P621=1),"",IF(AND(SUM(C607:J607)&gt;0,O621=0),"ERRO1",IF(AND(SUM(C607:J607)=0,O621&gt;0),"ERRO2","OK")))</f>
      </c>
      <c r="S621" s="398"/>
      <c r="T621" s="232"/>
      <c r="U621" s="151"/>
      <c r="V621" s="151"/>
      <c r="W621" s="151"/>
      <c r="X621" s="151"/>
      <c r="Y621" s="151"/>
      <c r="Z621" s="151"/>
      <c r="AA621" s="151"/>
      <c r="AB621" s="195"/>
      <c r="AC621" s="195"/>
      <c r="AD621" s="195"/>
    </row>
    <row r="622" spans="1:30" s="196" customFormat="1" ht="19.5" customHeight="1">
      <c r="A622" s="257" t="s">
        <v>501</v>
      </c>
      <c r="B622" s="418" t="s">
        <v>374</v>
      </c>
      <c r="C622" s="419"/>
      <c r="D622" s="113"/>
      <c r="E622" s="113"/>
      <c r="F622" s="113"/>
      <c r="G622" s="113"/>
      <c r="H622" s="113"/>
      <c r="I622" s="113"/>
      <c r="J622" s="113"/>
      <c r="K622" s="113"/>
      <c r="L622" s="113"/>
      <c r="M622" s="113"/>
      <c r="N622" s="113"/>
      <c r="O622" s="154">
        <f>SUM(D622:N622)</f>
        <v>0</v>
      </c>
      <c r="P622" s="341">
        <f>IF(OR(D622="",E622="",F622="",G622="",H622="",I622="",J622="",K622="",L622="",M622="",N622=""),1,0)</f>
        <v>1</v>
      </c>
      <c r="Q622" s="390"/>
      <c r="R622" s="390">
        <f>IF(OR(K608=1,P622=1),"",IF(AND(SUM(C608:J608)&gt;0,O622=0),"ERRO1",IF(AND(SUM(C608:J608)=0,O622&gt;0),"ERRO2","OK")))</f>
      </c>
      <c r="S622" s="390"/>
      <c r="T622" s="232"/>
      <c r="U622" s="151"/>
      <c r="V622" s="151"/>
      <c r="W622" s="151"/>
      <c r="X622" s="151"/>
      <c r="Y622" s="151"/>
      <c r="Z622" s="151"/>
      <c r="AA622" s="151"/>
      <c r="AB622" s="195"/>
      <c r="AC622" s="195"/>
      <c r="AD622" s="195"/>
    </row>
    <row r="623" spans="1:30" ht="19.5" customHeight="1">
      <c r="A623" s="155"/>
      <c r="B623" s="156"/>
      <c r="C623" s="157"/>
      <c r="D623" s="158"/>
      <c r="E623" s="158"/>
      <c r="F623" s="158"/>
      <c r="G623" s="158"/>
      <c r="H623" s="158"/>
      <c r="I623" s="158"/>
      <c r="J623" s="158"/>
      <c r="K623" s="158"/>
      <c r="L623" s="158"/>
      <c r="M623" s="158"/>
      <c r="N623" s="158"/>
      <c r="O623" s="159"/>
      <c r="P623" s="391"/>
      <c r="Q623" s="341"/>
      <c r="R623" s="341"/>
      <c r="S623" s="341"/>
      <c r="T623" s="342"/>
      <c r="Z623" s="151"/>
      <c r="AA623" s="151"/>
      <c r="AC623" s="187"/>
      <c r="AD623" s="187"/>
    </row>
    <row r="624" spans="1:30" s="196" customFormat="1" ht="19.5" customHeight="1">
      <c r="A624" s="268" t="s">
        <v>231</v>
      </c>
      <c r="B624" s="418" t="s">
        <v>305</v>
      </c>
      <c r="C624" s="419"/>
      <c r="D624" s="160">
        <f>D625+D627+D626</f>
        <v>0</v>
      </c>
      <c r="E624" s="160">
        <f aca="true" t="shared" si="141" ref="E624:M624">E625+E627+E626</f>
        <v>0</v>
      </c>
      <c r="F624" s="160">
        <f t="shared" si="141"/>
        <v>0</v>
      </c>
      <c r="G624" s="160">
        <f t="shared" si="141"/>
        <v>0</v>
      </c>
      <c r="H624" s="160">
        <f t="shared" si="141"/>
        <v>0</v>
      </c>
      <c r="I624" s="160">
        <f t="shared" si="141"/>
        <v>0</v>
      </c>
      <c r="J624" s="160">
        <f t="shared" si="141"/>
        <v>0</v>
      </c>
      <c r="K624" s="160">
        <f t="shared" si="141"/>
        <v>0</v>
      </c>
      <c r="L624" s="160">
        <f t="shared" si="141"/>
        <v>0</v>
      </c>
      <c r="M624" s="160">
        <f t="shared" si="141"/>
        <v>0</v>
      </c>
      <c r="N624" s="160">
        <f>N625+N627+N626</f>
        <v>0</v>
      </c>
      <c r="O624" s="20">
        <f>SUM(D624:N624)</f>
        <v>0</v>
      </c>
      <c r="P624" s="389"/>
      <c r="Q624" s="390"/>
      <c r="R624" s="390"/>
      <c r="S624" s="390"/>
      <c r="T624" s="232"/>
      <c r="U624" s="151"/>
      <c r="V624" s="151"/>
      <c r="W624" s="151"/>
      <c r="X624" s="151"/>
      <c r="Y624" s="151"/>
      <c r="Z624" s="151"/>
      <c r="AA624" s="151"/>
      <c r="AB624" s="195"/>
      <c r="AC624" s="195"/>
      <c r="AD624" s="195"/>
    </row>
    <row r="625" spans="1:30" s="196" customFormat="1" ht="19.5" customHeight="1">
      <c r="A625" s="257" t="s">
        <v>232</v>
      </c>
      <c r="B625" s="418" t="s">
        <v>365</v>
      </c>
      <c r="C625" s="419"/>
      <c r="D625" s="18"/>
      <c r="E625" s="18"/>
      <c r="F625" s="18"/>
      <c r="G625" s="18"/>
      <c r="H625" s="18"/>
      <c r="I625" s="18"/>
      <c r="J625" s="18"/>
      <c r="K625" s="18"/>
      <c r="L625" s="18"/>
      <c r="M625" s="18"/>
      <c r="N625" s="18"/>
      <c r="O625" s="20">
        <f>SUM(D625:N625)</f>
        <v>0</v>
      </c>
      <c r="P625" s="341">
        <f>IF(OR(D625="",E625="",F625="",G625="",H625="",I625="",J625="",K625="",L625="",M625="",N625=""),1,0)</f>
        <v>1</v>
      </c>
      <c r="Q625" s="390">
        <f>P625+P626+P627</f>
        <v>3</v>
      </c>
      <c r="R625" s="390">
        <f>IF(OR(K606=1,P625=1),"",IF(AND(SUM(C606:J606)&gt;0,O625=0),"ERRO1",IF(AND(SUM(C606:J606)=0,O625&gt;0),"ERRO2","OK")))</f>
      </c>
      <c r="S625" s="390" t="str">
        <f>IF(OR(R625="ERRO",R626="ERRO",R627="ERRO"),"ERRO","OK")</f>
        <v>OK</v>
      </c>
      <c r="T625" s="232"/>
      <c r="U625" s="151"/>
      <c r="V625" s="151"/>
      <c r="W625" s="151"/>
      <c r="X625" s="151"/>
      <c r="Y625" s="151"/>
      <c r="Z625" s="151"/>
      <c r="AA625" s="151"/>
      <c r="AB625" s="195"/>
      <c r="AC625" s="195"/>
      <c r="AD625" s="195"/>
    </row>
    <row r="626" spans="1:30" s="196" customFormat="1" ht="19.5" customHeight="1">
      <c r="A626" s="257" t="s">
        <v>233</v>
      </c>
      <c r="B626" s="418" t="s">
        <v>502</v>
      </c>
      <c r="C626" s="419"/>
      <c r="D626" s="18"/>
      <c r="E626" s="18"/>
      <c r="F626" s="18"/>
      <c r="G626" s="18"/>
      <c r="H626" s="18"/>
      <c r="I626" s="18"/>
      <c r="J626" s="18"/>
      <c r="K626" s="18"/>
      <c r="L626" s="18"/>
      <c r="M626" s="18"/>
      <c r="N626" s="18"/>
      <c r="O626" s="20">
        <f>SUM(D626:N626)</f>
        <v>0</v>
      </c>
      <c r="P626" s="341">
        <f>IF(OR(D626="",E626="",F626="",G626="",H626="",I626="",J626="",K626="",L626="",M626="",N626=""),1,0)</f>
        <v>1</v>
      </c>
      <c r="Q626" s="390"/>
      <c r="R626" s="390">
        <f>IF(OR(K607=1,P626=1),"",IF(AND(SUM(C607:J607)&gt;0,O626=0),"ERRO1",IF(AND(SUM(C607:J607)=0,O626&gt;0),"ERRO2","OK")))</f>
      </c>
      <c r="S626" s="390"/>
      <c r="T626" s="232"/>
      <c r="U626" s="151"/>
      <c r="V626" s="151"/>
      <c r="W626" s="151"/>
      <c r="X626" s="151"/>
      <c r="Y626" s="151"/>
      <c r="Z626" s="151"/>
      <c r="AA626" s="151"/>
      <c r="AB626" s="195"/>
      <c r="AC626" s="195"/>
      <c r="AD626" s="195"/>
    </row>
    <row r="627" spans="1:30" s="196" customFormat="1" ht="19.5" customHeight="1" thickBot="1">
      <c r="A627" s="258" t="s">
        <v>371</v>
      </c>
      <c r="B627" s="504" t="s">
        <v>372</v>
      </c>
      <c r="C627" s="505"/>
      <c r="D627" s="125"/>
      <c r="E627" s="125"/>
      <c r="F627" s="125"/>
      <c r="G627" s="125"/>
      <c r="H627" s="125"/>
      <c r="I627" s="148"/>
      <c r="J627" s="125"/>
      <c r="K627" s="125"/>
      <c r="L627" s="125"/>
      <c r="M627" s="125"/>
      <c r="N627" s="125"/>
      <c r="O627" s="69">
        <f>SUM(D627:N627)</f>
        <v>0</v>
      </c>
      <c r="P627" s="341">
        <f>IF(OR(D627="",E627="",F627="",G627="",H627="",I627="",J627="",K627="",L627="",M627="",N627=""),1,0)</f>
        <v>1</v>
      </c>
      <c r="Q627" s="390"/>
      <c r="R627" s="390">
        <f>IF(OR(K608=1,P627=1),"",IF(AND(SUM(C608:J608)&gt;0,O627=0),"ERRO1",IF(AND(SUM(C608:J608)=0,O627&gt;0),"ERRO2","OK")))</f>
      </c>
      <c r="S627" s="390"/>
      <c r="T627" s="232"/>
      <c r="U627" s="151"/>
      <c r="V627" s="151"/>
      <c r="W627" s="151"/>
      <c r="X627" s="151"/>
      <c r="Y627" s="151"/>
      <c r="Z627" s="151"/>
      <c r="AA627" s="151"/>
      <c r="AB627" s="195"/>
      <c r="AC627" s="195"/>
      <c r="AD627" s="195"/>
    </row>
    <row r="628" spans="1:30" s="196" customFormat="1" ht="13.5" customHeight="1">
      <c r="A628" s="76"/>
      <c r="B628" s="77"/>
      <c r="C628" s="408"/>
      <c r="D628" s="390" t="str">
        <f aca="true" t="shared" si="142" ref="D628:N628">IF(AND(D620&gt;0,D625=0),"ERRO1",IF(AND(D620=0,D625&gt;0),"ERRO2","OK"))</f>
        <v>OK</v>
      </c>
      <c r="E628" s="390" t="str">
        <f t="shared" si="142"/>
        <v>OK</v>
      </c>
      <c r="F628" s="390" t="str">
        <f t="shared" si="142"/>
        <v>OK</v>
      </c>
      <c r="G628" s="390" t="str">
        <f t="shared" si="142"/>
        <v>OK</v>
      </c>
      <c r="H628" s="390" t="str">
        <f t="shared" si="142"/>
        <v>OK</v>
      </c>
      <c r="I628" s="390" t="str">
        <f t="shared" si="142"/>
        <v>OK</v>
      </c>
      <c r="J628" s="390" t="str">
        <f t="shared" si="142"/>
        <v>OK</v>
      </c>
      <c r="K628" s="390" t="str">
        <f t="shared" si="142"/>
        <v>OK</v>
      </c>
      <c r="L628" s="390" t="str">
        <f t="shared" si="142"/>
        <v>OK</v>
      </c>
      <c r="M628" s="390" t="str">
        <f t="shared" si="142"/>
        <v>OK</v>
      </c>
      <c r="N628" s="390" t="str">
        <f t="shared" si="142"/>
        <v>OK</v>
      </c>
      <c r="O628" s="409"/>
      <c r="P628" s="386"/>
      <c r="Q628" s="193"/>
      <c r="R628" s="349"/>
      <c r="S628" s="349"/>
      <c r="T628" s="349"/>
      <c r="U628" s="151"/>
      <c r="V628" s="151"/>
      <c r="W628" s="151"/>
      <c r="X628" s="151"/>
      <c r="Y628" s="151"/>
      <c r="Z628" s="151"/>
      <c r="AA628" s="151"/>
      <c r="AB628" s="195"/>
      <c r="AC628" s="195"/>
      <c r="AD628" s="195"/>
    </row>
    <row r="629" spans="1:30" s="196" customFormat="1" ht="13.5" customHeight="1">
      <c r="A629" s="76"/>
      <c r="B629" s="77"/>
      <c r="C629" s="408"/>
      <c r="D629" s="390" t="str">
        <f aca="true" t="shared" si="143" ref="D629:N629">IF(AND(D621&gt;0,D626=0),"ERRO1",IF(AND(D621=0,D626&gt;0),"ERRO2","OK"))</f>
        <v>OK</v>
      </c>
      <c r="E629" s="390" t="str">
        <f t="shared" si="143"/>
        <v>OK</v>
      </c>
      <c r="F629" s="390" t="str">
        <f t="shared" si="143"/>
        <v>OK</v>
      </c>
      <c r="G629" s="390" t="str">
        <f t="shared" si="143"/>
        <v>OK</v>
      </c>
      <c r="H629" s="458" t="str">
        <f t="shared" si="143"/>
        <v>OK</v>
      </c>
      <c r="I629" s="458" t="str">
        <f t="shared" si="143"/>
        <v>OK</v>
      </c>
      <c r="J629" s="458" t="str">
        <f t="shared" si="143"/>
        <v>OK</v>
      </c>
      <c r="K629" s="458" t="str">
        <f t="shared" si="143"/>
        <v>OK</v>
      </c>
      <c r="L629" s="458" t="str">
        <f t="shared" si="143"/>
        <v>OK</v>
      </c>
      <c r="M629" s="458" t="str">
        <f t="shared" si="143"/>
        <v>OK</v>
      </c>
      <c r="N629" s="458" t="str">
        <f t="shared" si="143"/>
        <v>OK</v>
      </c>
      <c r="O629" s="459"/>
      <c r="P629" s="460"/>
      <c r="Q629" s="461"/>
      <c r="R629" s="349"/>
      <c r="S629" s="349"/>
      <c r="T629" s="349"/>
      <c r="U629" s="151"/>
      <c r="V629" s="151"/>
      <c r="W629" s="151"/>
      <c r="X629" s="151"/>
      <c r="Y629" s="151"/>
      <c r="Z629" s="151"/>
      <c r="AA629" s="151"/>
      <c r="AB629" s="195"/>
      <c r="AC629" s="195"/>
      <c r="AD629" s="195"/>
    </row>
    <row r="630" spans="1:30" s="196" customFormat="1" ht="13.5" customHeight="1" thickBot="1">
      <c r="A630" s="76"/>
      <c r="B630" s="77"/>
      <c r="C630" s="408"/>
      <c r="D630" s="390" t="str">
        <f aca="true" t="shared" si="144" ref="D630:N630">IF(AND(D622&gt;0,D627=0),"ERRO1",IF(AND(D622=0,D627&gt;0),"ERRO2","OK"))</f>
        <v>OK</v>
      </c>
      <c r="E630" s="390" t="str">
        <f t="shared" si="144"/>
        <v>OK</v>
      </c>
      <c r="F630" s="390" t="str">
        <f t="shared" si="144"/>
        <v>OK</v>
      </c>
      <c r="G630" s="390" t="str">
        <f t="shared" si="144"/>
        <v>OK</v>
      </c>
      <c r="H630" s="458" t="str">
        <f t="shared" si="144"/>
        <v>OK</v>
      </c>
      <c r="I630" s="458" t="str">
        <f t="shared" si="144"/>
        <v>OK</v>
      </c>
      <c r="J630" s="458" t="str">
        <f t="shared" si="144"/>
        <v>OK</v>
      </c>
      <c r="K630" s="458" t="str">
        <f t="shared" si="144"/>
        <v>OK</v>
      </c>
      <c r="L630" s="458" t="str">
        <f t="shared" si="144"/>
        <v>OK</v>
      </c>
      <c r="M630" s="458" t="str">
        <f t="shared" si="144"/>
        <v>OK</v>
      </c>
      <c r="N630" s="458" t="str">
        <f t="shared" si="144"/>
        <v>OK</v>
      </c>
      <c r="O630" s="459"/>
      <c r="P630" s="460"/>
      <c r="Q630" s="461"/>
      <c r="R630" s="151"/>
      <c r="S630" s="151"/>
      <c r="T630" s="151"/>
      <c r="U630" s="151"/>
      <c r="V630" s="151"/>
      <c r="W630" s="151"/>
      <c r="X630" s="151"/>
      <c r="Y630" s="151"/>
      <c r="Z630" s="151"/>
      <c r="AA630" s="151"/>
      <c r="AB630" s="195"/>
      <c r="AC630" s="195"/>
      <c r="AD630" s="195"/>
    </row>
    <row r="631" spans="1:28" s="196" customFormat="1" ht="45" customHeight="1">
      <c r="A631" s="248" t="s">
        <v>234</v>
      </c>
      <c r="B631" s="249" t="s">
        <v>297</v>
      </c>
      <c r="C631" s="250"/>
      <c r="D631" s="250"/>
      <c r="E631" s="250"/>
      <c r="F631" s="502" t="s">
        <v>11</v>
      </c>
      <c r="G631" s="503"/>
      <c r="H631" s="346"/>
      <c r="I631" s="346"/>
      <c r="J631" s="300"/>
      <c r="K631" s="462"/>
      <c r="L631" s="462"/>
      <c r="M631" s="462"/>
      <c r="N631" s="85"/>
      <c r="O631" s="453"/>
      <c r="P631" s="303"/>
      <c r="Q631" s="303"/>
      <c r="R631" s="151"/>
      <c r="S631" s="151"/>
      <c r="T631" s="151"/>
      <c r="U631" s="151"/>
      <c r="V631" s="151"/>
      <c r="W631" s="151"/>
      <c r="X631" s="151"/>
      <c r="Y631" s="151"/>
      <c r="Z631" s="195"/>
      <c r="AA631" s="195"/>
      <c r="AB631" s="195"/>
    </row>
    <row r="632" spans="1:28" s="196" customFormat="1" ht="19.5" customHeight="1">
      <c r="A632" s="255" t="s">
        <v>235</v>
      </c>
      <c r="B632" s="161" t="s">
        <v>367</v>
      </c>
      <c r="C632" s="162"/>
      <c r="D632" s="162"/>
      <c r="E632" s="162"/>
      <c r="F632" s="506"/>
      <c r="G632" s="507"/>
      <c r="H632" s="345">
        <f>IF(OR(F632="",F633=""),1,0)</f>
        <v>1</v>
      </c>
      <c r="I632" s="346" t="str">
        <f>IF(AND(OR(C606&gt;0,E606&gt;0,G606&gt;0,I606&gt;0),F632=0),"ERRO1",IF(AND(OR(C607&gt;0,E607&gt;0,G607&gt;0,I607&gt;0),F633=0),"ERRO2","OK"))</f>
        <v>OK</v>
      </c>
      <c r="J632" s="300"/>
      <c r="K632" s="462"/>
      <c r="L632" s="462"/>
      <c r="M632" s="462"/>
      <c r="N632" s="85"/>
      <c r="O632" s="453"/>
      <c r="P632" s="303"/>
      <c r="Q632" s="303"/>
      <c r="R632" s="151"/>
      <c r="S632" s="151"/>
      <c r="T632" s="151"/>
      <c r="U632" s="151"/>
      <c r="V632" s="151"/>
      <c r="W632" s="151"/>
      <c r="X632" s="151"/>
      <c r="Y632" s="151"/>
      <c r="Z632" s="195"/>
      <c r="AA632" s="195"/>
      <c r="AB632" s="195"/>
    </row>
    <row r="633" spans="1:28" s="196" customFormat="1" ht="19.5" customHeight="1" thickBot="1">
      <c r="A633" s="256" t="s">
        <v>236</v>
      </c>
      <c r="B633" s="163" t="s">
        <v>368</v>
      </c>
      <c r="C633" s="164"/>
      <c r="D633" s="164"/>
      <c r="E633" s="164"/>
      <c r="F633" s="508"/>
      <c r="G633" s="509"/>
      <c r="H633" s="346"/>
      <c r="I633" s="346"/>
      <c r="J633" s="300"/>
      <c r="K633" s="462"/>
      <c r="L633" s="462"/>
      <c r="M633" s="462"/>
      <c r="N633" s="85"/>
      <c r="O633" s="453"/>
      <c r="P633" s="303"/>
      <c r="Q633" s="303"/>
      <c r="R633" s="151"/>
      <c r="S633" s="151"/>
      <c r="T633" s="151"/>
      <c r="U633" s="151"/>
      <c r="V633" s="151"/>
      <c r="W633" s="151"/>
      <c r="X633" s="151"/>
      <c r="Y633" s="151"/>
      <c r="Z633" s="195"/>
      <c r="AA633" s="195"/>
      <c r="AB633" s="195"/>
    </row>
    <row r="634" spans="7:17" ht="13.5" customHeight="1">
      <c r="G634" s="210"/>
      <c r="H634" s="463"/>
      <c r="I634" s="295"/>
      <c r="J634" s="295"/>
      <c r="K634" s="295"/>
      <c r="L634" s="295"/>
      <c r="M634" s="295"/>
      <c r="N634" s="415"/>
      <c r="O634" s="415"/>
      <c r="P634" s="303"/>
      <c r="Q634" s="303"/>
    </row>
    <row r="635" spans="7:17" ht="13.5" customHeight="1">
      <c r="G635" s="210"/>
      <c r="H635" s="463"/>
      <c r="I635" s="295"/>
      <c r="J635" s="295"/>
      <c r="K635" s="295"/>
      <c r="L635" s="295"/>
      <c r="M635" s="295"/>
      <c r="N635" s="415"/>
      <c r="O635" s="415"/>
      <c r="P635" s="303"/>
      <c r="Q635" s="303"/>
    </row>
    <row r="636" spans="7:17" ht="13.5" customHeight="1" thickBot="1">
      <c r="G636" s="210"/>
      <c r="H636" s="463"/>
      <c r="I636" s="295"/>
      <c r="J636" s="295"/>
      <c r="K636" s="295"/>
      <c r="L636" s="295"/>
      <c r="M636" s="295"/>
      <c r="N636" s="415"/>
      <c r="O636" s="415"/>
      <c r="P636" s="303"/>
      <c r="Q636" s="303"/>
    </row>
    <row r="637" spans="1:28" s="183" customFormat="1" ht="45" customHeight="1">
      <c r="A637" s="248">
        <v>5</v>
      </c>
      <c r="B637" s="249" t="s">
        <v>12</v>
      </c>
      <c r="C637" s="250"/>
      <c r="D637" s="250"/>
      <c r="E637" s="250"/>
      <c r="F637" s="502" t="s">
        <v>11</v>
      </c>
      <c r="G637" s="503"/>
      <c r="H637" s="346"/>
      <c r="I637" s="300"/>
      <c r="J637" s="300"/>
      <c r="K637" s="300"/>
      <c r="L637" s="300"/>
      <c r="M637" s="300"/>
      <c r="N637" s="448"/>
      <c r="O637" s="448"/>
      <c r="P637" s="303"/>
      <c r="Q637" s="303"/>
      <c r="R637" s="151"/>
      <c r="S637" s="151"/>
      <c r="T637" s="151"/>
      <c r="U637" s="151"/>
      <c r="V637" s="151"/>
      <c r="W637" s="151"/>
      <c r="X637" s="151"/>
      <c r="Y637" s="151"/>
      <c r="Z637" s="208"/>
      <c r="AA637" s="208"/>
      <c r="AB637" s="208"/>
    </row>
    <row r="638" spans="1:17" ht="19.5" customHeight="1">
      <c r="A638" s="255" t="s">
        <v>269</v>
      </c>
      <c r="B638" s="491" t="s">
        <v>298</v>
      </c>
      <c r="C638" s="492"/>
      <c r="D638" s="492"/>
      <c r="E638" s="493"/>
      <c r="F638" s="500"/>
      <c r="G638" s="501"/>
      <c r="H638" s="345">
        <f>IF(OR(F638="",F639="",F640="",F642="",F643="",F644="",F645="",F646=""),1,0)</f>
        <v>1</v>
      </c>
      <c r="I638" s="300"/>
      <c r="J638" s="300"/>
      <c r="K638" s="300"/>
      <c r="L638" s="300"/>
      <c r="M638" s="300"/>
      <c r="N638" s="415"/>
      <c r="O638" s="415"/>
      <c r="P638" s="303"/>
      <c r="Q638" s="303"/>
    </row>
    <row r="639" spans="1:17" ht="19.5" customHeight="1">
      <c r="A639" s="255" t="s">
        <v>270</v>
      </c>
      <c r="B639" s="491" t="s">
        <v>238</v>
      </c>
      <c r="C639" s="492"/>
      <c r="D639" s="492"/>
      <c r="E639" s="493"/>
      <c r="F639" s="500"/>
      <c r="G639" s="501"/>
      <c r="H639" s="346"/>
      <c r="I639" s="300"/>
      <c r="J639" s="300"/>
      <c r="K639" s="300"/>
      <c r="L639" s="300"/>
      <c r="M639" s="300"/>
      <c r="N639" s="415"/>
      <c r="O639" s="415"/>
      <c r="P639" s="303"/>
      <c r="Q639" s="303"/>
    </row>
    <row r="640" spans="1:17" ht="19.5" customHeight="1">
      <c r="A640" s="255" t="s">
        <v>271</v>
      </c>
      <c r="B640" s="491" t="s">
        <v>240</v>
      </c>
      <c r="C640" s="492"/>
      <c r="D640" s="492"/>
      <c r="E640" s="493"/>
      <c r="F640" s="500"/>
      <c r="G640" s="501"/>
      <c r="H640" s="346"/>
      <c r="I640" s="300"/>
      <c r="J640" s="300"/>
      <c r="K640" s="300"/>
      <c r="L640" s="300"/>
      <c r="M640" s="300"/>
      <c r="N640" s="415"/>
      <c r="O640" s="415"/>
      <c r="P640" s="303"/>
      <c r="Q640" s="303"/>
    </row>
    <row r="641" spans="1:17" ht="19.5" customHeight="1">
      <c r="A641" s="255" t="s">
        <v>272</v>
      </c>
      <c r="B641" s="491" t="s">
        <v>242</v>
      </c>
      <c r="C641" s="492"/>
      <c r="D641" s="492"/>
      <c r="E641" s="493"/>
      <c r="F641" s="500"/>
      <c r="G641" s="501"/>
      <c r="H641" s="346"/>
      <c r="I641" s="300"/>
      <c r="J641" s="300"/>
      <c r="K641" s="300"/>
      <c r="L641" s="300"/>
      <c r="M641" s="300"/>
      <c r="N641" s="415"/>
      <c r="O641" s="415"/>
      <c r="P641" s="303"/>
      <c r="Q641" s="303"/>
    </row>
    <row r="642" spans="1:17" ht="19.5" customHeight="1">
      <c r="A642" s="255" t="s">
        <v>237</v>
      </c>
      <c r="B642" s="491" t="s">
        <v>244</v>
      </c>
      <c r="C642" s="492"/>
      <c r="D642" s="492"/>
      <c r="E642" s="493"/>
      <c r="F642" s="500"/>
      <c r="G642" s="501"/>
      <c r="H642" s="346"/>
      <c r="I642" s="300"/>
      <c r="J642" s="300"/>
      <c r="K642" s="300"/>
      <c r="L642" s="300"/>
      <c r="M642" s="300"/>
      <c r="N642" s="415"/>
      <c r="O642" s="415"/>
      <c r="P642" s="303"/>
      <c r="Q642" s="303"/>
    </row>
    <row r="643" spans="1:17" ht="19.5" customHeight="1">
      <c r="A643" s="255" t="s">
        <v>239</v>
      </c>
      <c r="B643" s="491" t="s">
        <v>246</v>
      </c>
      <c r="C643" s="492"/>
      <c r="D643" s="492"/>
      <c r="E643" s="493"/>
      <c r="F643" s="500"/>
      <c r="G643" s="501"/>
      <c r="H643" s="346"/>
      <c r="I643" s="300"/>
      <c r="J643" s="300"/>
      <c r="K643" s="300"/>
      <c r="L643" s="300"/>
      <c r="M643" s="300"/>
      <c r="N643" s="415"/>
      <c r="O643" s="415"/>
      <c r="P643" s="303"/>
      <c r="Q643" s="303"/>
    </row>
    <row r="644" spans="1:17" ht="19.5" customHeight="1">
      <c r="A644" s="255" t="s">
        <v>241</v>
      </c>
      <c r="B644" s="491" t="s">
        <v>248</v>
      </c>
      <c r="C644" s="492"/>
      <c r="D644" s="492"/>
      <c r="E644" s="493"/>
      <c r="F644" s="500"/>
      <c r="G644" s="501"/>
      <c r="H644" s="346"/>
      <c r="I644" s="300"/>
      <c r="J644" s="300"/>
      <c r="K644" s="300"/>
      <c r="L644" s="300"/>
      <c r="M644" s="300"/>
      <c r="N644" s="415"/>
      <c r="O644" s="415"/>
      <c r="P644" s="303"/>
      <c r="Q644" s="303"/>
    </row>
    <row r="645" spans="1:17" ht="19.5" customHeight="1">
      <c r="A645" s="255" t="s">
        <v>243</v>
      </c>
      <c r="B645" s="491" t="s">
        <v>249</v>
      </c>
      <c r="C645" s="492"/>
      <c r="D645" s="492"/>
      <c r="E645" s="493"/>
      <c r="F645" s="500"/>
      <c r="G645" s="501"/>
      <c r="H645" s="346"/>
      <c r="I645" s="300"/>
      <c r="J645" s="300"/>
      <c r="K645" s="300"/>
      <c r="L645" s="300"/>
      <c r="M645" s="300"/>
      <c r="N645" s="415"/>
      <c r="O645" s="415"/>
      <c r="P645" s="303"/>
      <c r="Q645" s="303"/>
    </row>
    <row r="646" spans="1:17" ht="19.5" customHeight="1">
      <c r="A646" s="255" t="s">
        <v>245</v>
      </c>
      <c r="B646" s="491" t="s">
        <v>144</v>
      </c>
      <c r="C646" s="492"/>
      <c r="D646" s="492"/>
      <c r="E646" s="493"/>
      <c r="F646" s="500"/>
      <c r="G646" s="501"/>
      <c r="H646" s="464" t="str">
        <f>IF(AND(F646&gt;0,OR(A650="",A650=0)),"ERRO","OK")</f>
        <v>OK</v>
      </c>
      <c r="I646" s="300"/>
      <c r="J646" s="300"/>
      <c r="K646" s="300"/>
      <c r="L646" s="300"/>
      <c r="M646" s="300"/>
      <c r="N646" s="415"/>
      <c r="O646" s="415"/>
      <c r="P646" s="303"/>
      <c r="Q646" s="303"/>
    </row>
    <row r="647" spans="1:17" ht="19.5" customHeight="1" thickBot="1">
      <c r="A647" s="254" t="s">
        <v>247</v>
      </c>
      <c r="B647" s="494" t="s">
        <v>71</v>
      </c>
      <c r="C647" s="495"/>
      <c r="D647" s="495"/>
      <c r="E647" s="496"/>
      <c r="F647" s="685">
        <f>SUM(F638:G646)</f>
        <v>0</v>
      </c>
      <c r="G647" s="686">
        <f>SUM(G638:H646)</f>
        <v>1</v>
      </c>
      <c r="H647" s="295"/>
      <c r="I647" s="300"/>
      <c r="J647" s="300"/>
      <c r="K647" s="300"/>
      <c r="L647" s="300"/>
      <c r="M647" s="300"/>
      <c r="N647" s="415"/>
      <c r="O647" s="415"/>
      <c r="P647" s="303"/>
      <c r="Q647" s="303"/>
    </row>
    <row r="648" spans="1:17" ht="13.5" customHeight="1">
      <c r="A648" s="211"/>
      <c r="B648" s="212"/>
      <c r="C648" s="212"/>
      <c r="D648" s="212"/>
      <c r="E648" s="212"/>
      <c r="F648" s="212"/>
      <c r="G648" s="212"/>
      <c r="H648" s="300"/>
      <c r="I648" s="465"/>
      <c r="J648" s="465"/>
      <c r="K648" s="465"/>
      <c r="L648" s="465"/>
      <c r="M648" s="465"/>
      <c r="N648" s="415"/>
      <c r="O648" s="415"/>
      <c r="P648" s="303"/>
      <c r="Q648" s="303"/>
    </row>
    <row r="649" spans="1:17" ht="13.5" customHeight="1" thickBot="1">
      <c r="A649" s="251" t="s">
        <v>466</v>
      </c>
      <c r="B649" s="212"/>
      <c r="C649" s="212"/>
      <c r="D649" s="212"/>
      <c r="E649" s="212"/>
      <c r="F649" s="212"/>
      <c r="G649" s="212"/>
      <c r="H649" s="300"/>
      <c r="I649" s="465"/>
      <c r="J649" s="465"/>
      <c r="K649" s="465"/>
      <c r="L649" s="465"/>
      <c r="M649" s="465"/>
      <c r="N649" s="415"/>
      <c r="O649" s="415"/>
      <c r="P649" s="303"/>
      <c r="Q649" s="303"/>
    </row>
    <row r="650" spans="1:17" ht="13.5" customHeight="1" thickBot="1">
      <c r="A650" s="687"/>
      <c r="B650" s="688"/>
      <c r="C650" s="688"/>
      <c r="D650" s="688"/>
      <c r="E650" s="688"/>
      <c r="F650" s="688"/>
      <c r="G650" s="689"/>
      <c r="H650" s="300"/>
      <c r="I650" s="300"/>
      <c r="J650" s="300"/>
      <c r="K650" s="300"/>
      <c r="L650" s="300"/>
      <c r="M650" s="300"/>
      <c r="N650" s="415"/>
      <c r="O650" s="415"/>
      <c r="P650" s="303"/>
      <c r="Q650" s="303"/>
    </row>
    <row r="651" spans="1:17" ht="13.5" customHeight="1">
      <c r="A651" s="211"/>
      <c r="B651" s="211"/>
      <c r="C651" s="211"/>
      <c r="D651" s="211"/>
      <c r="E651" s="211"/>
      <c r="F651" s="211"/>
      <c r="G651" s="211"/>
      <c r="H651" s="300"/>
      <c r="I651" s="213"/>
      <c r="J651" s="213"/>
      <c r="K651" s="213"/>
      <c r="L651" s="213"/>
      <c r="M651" s="213"/>
      <c r="N651" s="415"/>
      <c r="O651" s="415"/>
      <c r="P651" s="303"/>
      <c r="Q651" s="303"/>
    </row>
    <row r="652" spans="1:17" ht="13.5" customHeight="1">
      <c r="A652" s="211"/>
      <c r="B652" s="211"/>
      <c r="C652" s="211"/>
      <c r="D652" s="211"/>
      <c r="E652" s="211"/>
      <c r="F652" s="211"/>
      <c r="G652" s="211"/>
      <c r="H652" s="300"/>
      <c r="I652" s="213"/>
      <c r="J652" s="213"/>
      <c r="K652" s="213"/>
      <c r="L652" s="213"/>
      <c r="M652" s="213"/>
      <c r="N652" s="415"/>
      <c r="O652" s="415"/>
      <c r="P652" s="303"/>
      <c r="Q652" s="303"/>
    </row>
    <row r="653" spans="1:17" ht="13.5" customHeight="1" thickBot="1">
      <c r="A653" s="213"/>
      <c r="B653" s="214"/>
      <c r="C653" s="214"/>
      <c r="D653" s="214"/>
      <c r="E653" s="214"/>
      <c r="F653" s="214"/>
      <c r="G653" s="214"/>
      <c r="H653" s="215"/>
      <c r="I653" s="215"/>
      <c r="J653" s="215"/>
      <c r="K653" s="215"/>
      <c r="L653" s="215"/>
      <c r="M653" s="215"/>
      <c r="N653" s="415"/>
      <c r="O653" s="415"/>
      <c r="P653" s="303"/>
      <c r="Q653" s="303"/>
    </row>
    <row r="654" spans="1:28" s="183" customFormat="1" ht="45" customHeight="1">
      <c r="A654" s="252" t="s">
        <v>493</v>
      </c>
      <c r="B654" s="692" t="s">
        <v>250</v>
      </c>
      <c r="C654" s="693"/>
      <c r="D654" s="693"/>
      <c r="E654" s="694"/>
      <c r="F654" s="695" t="s">
        <v>13</v>
      </c>
      <c r="G654" s="696"/>
      <c r="H654" s="215"/>
      <c r="I654" s="300"/>
      <c r="J654" s="300"/>
      <c r="K654" s="300"/>
      <c r="L654" s="300"/>
      <c r="M654" s="300"/>
      <c r="N654" s="448"/>
      <c r="O654" s="448"/>
      <c r="P654" s="303"/>
      <c r="Q654" s="303"/>
      <c r="R654" s="151"/>
      <c r="S654" s="151"/>
      <c r="T654" s="151"/>
      <c r="U654" s="151"/>
      <c r="V654" s="151"/>
      <c r="W654" s="151"/>
      <c r="X654" s="151"/>
      <c r="Y654" s="151"/>
      <c r="Z654" s="208"/>
      <c r="AA654" s="208"/>
      <c r="AB654" s="208"/>
    </row>
    <row r="655" spans="1:17" ht="19.5" customHeight="1">
      <c r="A655" s="255" t="s">
        <v>494</v>
      </c>
      <c r="B655" s="161" t="s">
        <v>299</v>
      </c>
      <c r="C655" s="162"/>
      <c r="D655" s="162"/>
      <c r="E655" s="162"/>
      <c r="F655" s="697"/>
      <c r="G655" s="698"/>
      <c r="H655" s="345">
        <f>IF(OR(F655="",F656="",F657="",F659="",F660=""),1,0)</f>
        <v>1</v>
      </c>
      <c r="I655" s="300"/>
      <c r="J655" s="300"/>
      <c r="K655" s="300"/>
      <c r="L655" s="300"/>
      <c r="M655" s="300"/>
      <c r="N655" s="415"/>
      <c r="O655" s="415"/>
      <c r="P655" s="303"/>
      <c r="Q655" s="303"/>
    </row>
    <row r="656" spans="1:17" ht="19.5" customHeight="1">
      <c r="A656" s="255" t="s">
        <v>495</v>
      </c>
      <c r="B656" s="161" t="s">
        <v>251</v>
      </c>
      <c r="C656" s="162"/>
      <c r="D656" s="162"/>
      <c r="E656" s="162"/>
      <c r="F656" s="697"/>
      <c r="G656" s="698"/>
      <c r="H656" s="347"/>
      <c r="I656" s="300"/>
      <c r="J656" s="300"/>
      <c r="K656" s="300"/>
      <c r="L656" s="300"/>
      <c r="M656" s="300"/>
      <c r="N656" s="415"/>
      <c r="O656" s="415"/>
      <c r="P656" s="303"/>
      <c r="Q656" s="303"/>
    </row>
    <row r="657" spans="1:17" ht="19.5" customHeight="1">
      <c r="A657" s="255" t="s">
        <v>496</v>
      </c>
      <c r="B657" s="165" t="s">
        <v>252</v>
      </c>
      <c r="C657" s="166"/>
      <c r="D657" s="166"/>
      <c r="E657" s="166"/>
      <c r="F657" s="697"/>
      <c r="G657" s="698"/>
      <c r="H657" s="347"/>
      <c r="I657" s="300"/>
      <c r="J657" s="300"/>
      <c r="K657" s="300"/>
      <c r="L657" s="300"/>
      <c r="M657" s="300"/>
      <c r="N657" s="415"/>
      <c r="O657" s="415"/>
      <c r="P657" s="303"/>
      <c r="Q657" s="303"/>
    </row>
    <row r="658" spans="1:17" ht="19.5" customHeight="1">
      <c r="A658" s="255" t="s">
        <v>497</v>
      </c>
      <c r="B658" s="161" t="s">
        <v>300</v>
      </c>
      <c r="C658" s="162"/>
      <c r="D658" s="162"/>
      <c r="E658" s="162"/>
      <c r="F658" s="697"/>
      <c r="G658" s="698"/>
      <c r="H658" s="347"/>
      <c r="I658" s="300"/>
      <c r="J658" s="300"/>
      <c r="K658" s="300"/>
      <c r="L658" s="300"/>
      <c r="M658" s="300"/>
      <c r="N658" s="415"/>
      <c r="O658" s="415"/>
      <c r="P658" s="303"/>
      <c r="Q658" s="303"/>
    </row>
    <row r="659" spans="1:17" ht="19.5" customHeight="1">
      <c r="A659" s="255" t="s">
        <v>498</v>
      </c>
      <c r="B659" s="165" t="s">
        <v>253</v>
      </c>
      <c r="C659" s="166"/>
      <c r="D659" s="166"/>
      <c r="E659" s="166"/>
      <c r="F659" s="697"/>
      <c r="G659" s="698"/>
      <c r="H659" s="347"/>
      <c r="I659" s="300"/>
      <c r="J659" s="300"/>
      <c r="K659" s="300"/>
      <c r="L659" s="300"/>
      <c r="M659" s="300"/>
      <c r="N659" s="415"/>
      <c r="O659" s="415"/>
      <c r="P659" s="303"/>
      <c r="Q659" s="303"/>
    </row>
    <row r="660" spans="1:17" ht="19.5" customHeight="1">
      <c r="A660" s="255" t="s">
        <v>499</v>
      </c>
      <c r="B660" s="161" t="s">
        <v>144</v>
      </c>
      <c r="C660" s="162"/>
      <c r="D660" s="162"/>
      <c r="E660" s="162"/>
      <c r="F660" s="697"/>
      <c r="G660" s="698"/>
      <c r="H660" s="464" t="str">
        <f>IF(AND(F660&gt;0,OR(A664="",A664=0)),"ERRO","OK")</f>
        <v>OK</v>
      </c>
      <c r="I660" s="300"/>
      <c r="J660" s="300"/>
      <c r="K660" s="300"/>
      <c r="L660" s="300"/>
      <c r="M660" s="300"/>
      <c r="N660" s="415"/>
      <c r="O660" s="415"/>
      <c r="P660" s="303"/>
      <c r="Q660" s="303"/>
    </row>
    <row r="661" spans="1:17" ht="19.5" customHeight="1" thickBot="1">
      <c r="A661" s="254" t="s">
        <v>500</v>
      </c>
      <c r="B661" s="322" t="s">
        <v>71</v>
      </c>
      <c r="C661" s="253"/>
      <c r="D661" s="253"/>
      <c r="E661" s="253"/>
      <c r="F661" s="685">
        <f>SUM(F655:G660)</f>
        <v>0</v>
      </c>
      <c r="G661" s="686"/>
      <c r="H661" s="295"/>
      <c r="I661" s="300"/>
      <c r="J661" s="300"/>
      <c r="K661" s="300"/>
      <c r="L661" s="300"/>
      <c r="M661" s="300"/>
      <c r="N661" s="415"/>
      <c r="O661" s="415"/>
      <c r="P661" s="303"/>
      <c r="Q661" s="303"/>
    </row>
    <row r="662" spans="1:17" ht="13.5" customHeight="1">
      <c r="A662" s="216"/>
      <c r="C662" s="184"/>
      <c r="H662" s="295"/>
      <c r="I662" s="295"/>
      <c r="J662" s="295"/>
      <c r="K662" s="295"/>
      <c r="L662" s="295"/>
      <c r="M662" s="295"/>
      <c r="N662" s="415"/>
      <c r="O662" s="415"/>
      <c r="P662" s="303"/>
      <c r="Q662" s="303"/>
    </row>
    <row r="663" spans="1:17" ht="13.5" customHeight="1" thickBot="1">
      <c r="A663" s="251" t="s">
        <v>536</v>
      </c>
      <c r="B663" s="212"/>
      <c r="C663" s="212"/>
      <c r="D663" s="212"/>
      <c r="E663" s="212"/>
      <c r="F663" s="212"/>
      <c r="G663" s="212"/>
      <c r="H663" s="300"/>
      <c r="I663" s="465"/>
      <c r="J663" s="465"/>
      <c r="K663" s="465"/>
      <c r="L663" s="465"/>
      <c r="M663" s="465"/>
      <c r="N663" s="415"/>
      <c r="O663" s="415"/>
      <c r="P663" s="303"/>
      <c r="Q663" s="303"/>
    </row>
    <row r="664" spans="1:17" ht="13.5" customHeight="1" thickBot="1">
      <c r="A664" s="682"/>
      <c r="B664" s="683"/>
      <c r="C664" s="683"/>
      <c r="D664" s="683"/>
      <c r="E664" s="683"/>
      <c r="F664" s="683"/>
      <c r="G664" s="684"/>
      <c r="H664" s="300"/>
      <c r="I664" s="300"/>
      <c r="J664" s="300"/>
      <c r="K664" s="300"/>
      <c r="L664" s="300"/>
      <c r="M664" s="300"/>
      <c r="N664" s="415"/>
      <c r="O664" s="415"/>
      <c r="P664" s="303"/>
      <c r="Q664" s="303"/>
    </row>
    <row r="665" spans="8:17" ht="13.5" customHeight="1">
      <c r="H665" s="300"/>
      <c r="I665" s="295"/>
      <c r="J665" s="295"/>
      <c r="K665" s="295"/>
      <c r="L665" s="295"/>
      <c r="M665" s="295"/>
      <c r="N665" s="415"/>
      <c r="O665" s="415"/>
      <c r="P665" s="303"/>
      <c r="Q665" s="303"/>
    </row>
    <row r="666" spans="8:17" ht="13.5" customHeight="1">
      <c r="H666" s="300"/>
      <c r="I666" s="295"/>
      <c r="J666" s="295"/>
      <c r="K666" s="295"/>
      <c r="L666" s="295"/>
      <c r="M666" s="295"/>
      <c r="N666" s="415"/>
      <c r="O666" s="415"/>
      <c r="P666" s="303"/>
      <c r="Q666" s="303"/>
    </row>
    <row r="667" spans="1:17" ht="13.5" customHeight="1" thickBot="1">
      <c r="A667" s="288"/>
      <c r="B667" s="167"/>
      <c r="C667" s="168"/>
      <c r="D667" s="168"/>
      <c r="E667" s="168"/>
      <c r="F667" s="168"/>
      <c r="G667" s="168"/>
      <c r="H667" s="300"/>
      <c r="I667" s="403"/>
      <c r="J667" s="295"/>
      <c r="K667" s="295"/>
      <c r="L667" s="295"/>
      <c r="M667" s="295"/>
      <c r="N667" s="415"/>
      <c r="O667" s="415"/>
      <c r="P667" s="303"/>
      <c r="Q667" s="303"/>
    </row>
    <row r="668" spans="1:17" ht="45" customHeight="1">
      <c r="A668" s="278" t="s">
        <v>254</v>
      </c>
      <c r="B668" s="525" t="s">
        <v>255</v>
      </c>
      <c r="C668" s="526"/>
      <c r="D668" s="526"/>
      <c r="E668" s="526"/>
      <c r="F668" s="526"/>
      <c r="G668" s="527"/>
      <c r="H668" s="300"/>
      <c r="I668" s="295"/>
      <c r="J668" s="295"/>
      <c r="K668" s="295"/>
      <c r="L668" s="295"/>
      <c r="M668" s="295"/>
      <c r="N668" s="415"/>
      <c r="O668" s="415"/>
      <c r="P668" s="303"/>
      <c r="Q668" s="303"/>
    </row>
    <row r="669" spans="1:28" s="48" customFormat="1" ht="19.5" customHeight="1" thickBot="1">
      <c r="A669" s="279" t="s">
        <v>28</v>
      </c>
      <c r="B669" s="280" t="s">
        <v>291</v>
      </c>
      <c r="C669" s="281"/>
      <c r="D669" s="281"/>
      <c r="E669" s="281"/>
      <c r="F669" s="690"/>
      <c r="G669" s="691"/>
      <c r="H669" s="345">
        <f>IF(OR(F669=""),1,0)</f>
        <v>1</v>
      </c>
      <c r="I669" s="402"/>
      <c r="J669" s="402"/>
      <c r="K669" s="402"/>
      <c r="L669" s="402"/>
      <c r="M669" s="402"/>
      <c r="N669" s="54"/>
      <c r="O669" s="54"/>
      <c r="P669" s="303"/>
      <c r="Q669" s="303"/>
      <c r="R669" s="151"/>
      <c r="S669" s="151"/>
      <c r="T669" s="151"/>
      <c r="U669" s="151"/>
      <c r="V669" s="151"/>
      <c r="W669" s="151"/>
      <c r="X669" s="151"/>
      <c r="Y669" s="151"/>
      <c r="Z669" s="83"/>
      <c r="AA669" s="83"/>
      <c r="AB669" s="83"/>
    </row>
    <row r="670" spans="1:28" s="48" customFormat="1" ht="13.5" customHeight="1">
      <c r="A670" s="81"/>
      <c r="B670" s="82"/>
      <c r="C670" s="82"/>
      <c r="D670" s="82"/>
      <c r="E670" s="301"/>
      <c r="F670" s="325"/>
      <c r="G670" s="325"/>
      <c r="H670" s="298"/>
      <c r="I670" s="402"/>
      <c r="J670" s="402"/>
      <c r="K670" s="402"/>
      <c r="L670" s="402"/>
      <c r="M670" s="402"/>
      <c r="N670" s="54"/>
      <c r="O670" s="54"/>
      <c r="P670" s="303"/>
      <c r="Q670" s="303"/>
      <c r="R670" s="151"/>
      <c r="S670" s="151"/>
      <c r="T670" s="151"/>
      <c r="U670" s="151"/>
      <c r="V670" s="151"/>
      <c r="W670" s="151"/>
      <c r="X670" s="151"/>
      <c r="Y670" s="151"/>
      <c r="Z670" s="83"/>
      <c r="AA670" s="83"/>
      <c r="AB670" s="83"/>
    </row>
    <row r="671" spans="1:28" s="48" customFormat="1" ht="13.5" customHeight="1">
      <c r="A671" s="81"/>
      <c r="B671" s="82"/>
      <c r="C671" s="82"/>
      <c r="D671" s="82"/>
      <c r="E671" s="301"/>
      <c r="F671" s="325"/>
      <c r="G671" s="325"/>
      <c r="H671" s="298"/>
      <c r="I671" s="402"/>
      <c r="J671" s="402"/>
      <c r="K671" s="402"/>
      <c r="L671" s="402"/>
      <c r="M671" s="402"/>
      <c r="N671" s="54"/>
      <c r="O671" s="54"/>
      <c r="P671" s="303"/>
      <c r="Q671" s="303"/>
      <c r="R671" s="151"/>
      <c r="S671" s="151"/>
      <c r="T671" s="151"/>
      <c r="U671" s="151"/>
      <c r="V671" s="151"/>
      <c r="W671" s="151"/>
      <c r="X671" s="151"/>
      <c r="Y671" s="151"/>
      <c r="Z671" s="83"/>
      <c r="AA671" s="83"/>
      <c r="AB671" s="83"/>
    </row>
    <row r="672" spans="1:17" ht="13.5" customHeight="1" thickBot="1">
      <c r="A672" s="289"/>
      <c r="B672" s="217"/>
      <c r="C672" s="217"/>
      <c r="D672" s="217"/>
      <c r="E672" s="218"/>
      <c r="F672" s="218"/>
      <c r="G672" s="218"/>
      <c r="H672" s="300"/>
      <c r="I672" s="403"/>
      <c r="J672" s="295"/>
      <c r="K672" s="295"/>
      <c r="L672" s="295"/>
      <c r="M672" s="295"/>
      <c r="N672" s="415"/>
      <c r="O672" s="415"/>
      <c r="P672" s="303"/>
      <c r="Q672" s="303"/>
    </row>
    <row r="673" spans="1:17" ht="45" customHeight="1">
      <c r="A673" s="278" t="s">
        <v>256</v>
      </c>
      <c r="B673" s="525" t="s">
        <v>292</v>
      </c>
      <c r="C673" s="526"/>
      <c r="D673" s="526"/>
      <c r="E673" s="526"/>
      <c r="F673" s="526"/>
      <c r="G673" s="527"/>
      <c r="H673" s="300"/>
      <c r="I673" s="295"/>
      <c r="J673" s="295"/>
      <c r="K673" s="295"/>
      <c r="L673" s="295"/>
      <c r="M673" s="295"/>
      <c r="N673" s="415"/>
      <c r="O673" s="415"/>
      <c r="P673" s="303"/>
      <c r="Q673" s="303"/>
    </row>
    <row r="674" spans="1:17" ht="19.5" customHeight="1">
      <c r="A674" s="262" t="s">
        <v>257</v>
      </c>
      <c r="B674" s="528" t="s">
        <v>467</v>
      </c>
      <c r="C674" s="529"/>
      <c r="D674" s="529"/>
      <c r="E674" s="530"/>
      <c r="F674" s="535"/>
      <c r="G674" s="536"/>
      <c r="H674" s="345">
        <f>IF(OR(F674="",F675=""),1,0)</f>
        <v>1</v>
      </c>
      <c r="I674" s="295"/>
      <c r="J674" s="295"/>
      <c r="K674" s="295"/>
      <c r="L674" s="295"/>
      <c r="M674" s="295"/>
      <c r="N674" s="415"/>
      <c r="O674" s="415"/>
      <c r="P674" s="303"/>
      <c r="Q674" s="303"/>
    </row>
    <row r="675" spans="1:17" ht="19.5" customHeight="1" thickBot="1">
      <c r="A675" s="261" t="s">
        <v>258</v>
      </c>
      <c r="B675" s="138" t="s">
        <v>468</v>
      </c>
      <c r="C675" s="139"/>
      <c r="D675" s="139"/>
      <c r="E675" s="139"/>
      <c r="F675" s="533"/>
      <c r="G675" s="534"/>
      <c r="H675" s="300"/>
      <c r="I675" s="295"/>
      <c r="J675" s="295"/>
      <c r="K675" s="295"/>
      <c r="L675" s="295"/>
      <c r="M675" s="295"/>
      <c r="N675" s="415"/>
      <c r="O675" s="415"/>
      <c r="P675" s="303"/>
      <c r="Q675" s="303"/>
    </row>
    <row r="676" spans="1:17" ht="13.5" customHeight="1">
      <c r="A676" s="290"/>
      <c r="B676" s="82"/>
      <c r="C676" s="82"/>
      <c r="D676" s="301"/>
      <c r="E676" s="301"/>
      <c r="F676" s="325"/>
      <c r="G676" s="325"/>
      <c r="H676" s="300"/>
      <c r="I676" s="295"/>
      <c r="J676" s="295"/>
      <c r="K676" s="295"/>
      <c r="L676" s="295"/>
      <c r="M676" s="295"/>
      <c r="N676" s="415"/>
      <c r="O676" s="415"/>
      <c r="P676" s="303"/>
      <c r="Q676" s="303"/>
    </row>
    <row r="677" spans="1:17" ht="13.5" customHeight="1">
      <c r="A677" s="290"/>
      <c r="B677" s="82"/>
      <c r="C677" s="82"/>
      <c r="D677" s="301"/>
      <c r="E677" s="301"/>
      <c r="F677" s="325"/>
      <c r="G677" s="325"/>
      <c r="H677" s="300"/>
      <c r="I677" s="295"/>
      <c r="J677" s="295"/>
      <c r="K677" s="295"/>
      <c r="L677" s="295"/>
      <c r="M677" s="295"/>
      <c r="N677" s="415"/>
      <c r="O677" s="415"/>
      <c r="P677" s="303"/>
      <c r="Q677" s="303"/>
    </row>
    <row r="678" spans="1:17" ht="13.5" customHeight="1" thickBot="1">
      <c r="A678" s="291"/>
      <c r="B678" s="218"/>
      <c r="C678" s="218"/>
      <c r="D678" s="218"/>
      <c r="E678" s="218"/>
      <c r="F678" s="218"/>
      <c r="G678" s="218"/>
      <c r="H678" s="300"/>
      <c r="I678" s="295"/>
      <c r="J678" s="295"/>
      <c r="K678" s="295"/>
      <c r="L678" s="295"/>
      <c r="M678" s="295"/>
      <c r="N678" s="415"/>
      <c r="O678" s="415"/>
      <c r="P678" s="303"/>
      <c r="Q678" s="303"/>
    </row>
    <row r="679" spans="1:28" s="183" customFormat="1" ht="45" customHeight="1">
      <c r="A679" s="278" t="s">
        <v>259</v>
      </c>
      <c r="B679" s="497" t="s">
        <v>260</v>
      </c>
      <c r="C679" s="498"/>
      <c r="D679" s="498"/>
      <c r="E679" s="498"/>
      <c r="F679" s="498"/>
      <c r="G679" s="499"/>
      <c r="H679" s="300"/>
      <c r="I679" s="466"/>
      <c r="J679" s="466"/>
      <c r="K679" s="466"/>
      <c r="L679" s="466"/>
      <c r="M679" s="466"/>
      <c r="N679" s="448"/>
      <c r="O679" s="448"/>
      <c r="P679" s="303"/>
      <c r="Q679" s="303"/>
      <c r="R679" s="151"/>
      <c r="S679" s="151"/>
      <c r="T679" s="151"/>
      <c r="U679" s="151"/>
      <c r="V679" s="151"/>
      <c r="W679" s="151"/>
      <c r="X679" s="151"/>
      <c r="Y679" s="151"/>
      <c r="Z679" s="208"/>
      <c r="AA679" s="208"/>
      <c r="AB679" s="208"/>
    </row>
    <row r="680" spans="1:17" ht="19.5" customHeight="1">
      <c r="A680" s="262" t="s">
        <v>261</v>
      </c>
      <c r="B680" s="144" t="s">
        <v>558</v>
      </c>
      <c r="C680" s="145"/>
      <c r="D680" s="145"/>
      <c r="E680" s="145"/>
      <c r="F680" s="552">
        <f>SUM(F681:G683)</f>
        <v>0</v>
      </c>
      <c r="G680" s="553"/>
      <c r="H680" s="345">
        <f>IF(OR(F680="",F681="",F682="",F683="",F685="",F686="",F687="",F688="",F689="",F690="",F691=""),1,0)</f>
        <v>1</v>
      </c>
      <c r="I680" s="467" t="str">
        <f>IF(SUM(F681:G682)&lt;&gt;F684,"ERRO","OK")</f>
        <v>OK</v>
      </c>
      <c r="J680" s="295"/>
      <c r="K680" s="295"/>
      <c r="L680" s="295"/>
      <c r="M680" s="295"/>
      <c r="N680" s="415"/>
      <c r="O680" s="415"/>
      <c r="P680" s="303"/>
      <c r="Q680" s="303"/>
    </row>
    <row r="681" spans="1:17" ht="19.5" customHeight="1">
      <c r="A681" s="265" t="s">
        <v>262</v>
      </c>
      <c r="B681" s="136" t="s">
        <v>6</v>
      </c>
      <c r="C681" s="137"/>
      <c r="D681" s="137"/>
      <c r="E681" s="137"/>
      <c r="F681" s="531"/>
      <c r="G681" s="532"/>
      <c r="H681" s="298"/>
      <c r="I681" s="295"/>
      <c r="J681" s="295"/>
      <c r="K681" s="295"/>
      <c r="L681" s="295"/>
      <c r="M681" s="295"/>
      <c r="N681" s="415"/>
      <c r="O681" s="415"/>
      <c r="P681" s="303"/>
      <c r="Q681" s="303"/>
    </row>
    <row r="682" spans="1:17" ht="19.5" customHeight="1">
      <c r="A682" s="265" t="s">
        <v>263</v>
      </c>
      <c r="B682" s="475" t="s">
        <v>622</v>
      </c>
      <c r="C682" s="476"/>
      <c r="D682" s="476"/>
      <c r="E682" s="477"/>
      <c r="F682" s="531"/>
      <c r="G682" s="532"/>
      <c r="H682" s="300"/>
      <c r="I682" s="295"/>
      <c r="J682" s="295"/>
      <c r="K682" s="295"/>
      <c r="L682" s="295"/>
      <c r="M682" s="295"/>
      <c r="N682" s="415"/>
      <c r="O682" s="415"/>
      <c r="P682" s="303"/>
      <c r="Q682" s="303"/>
    </row>
    <row r="683" spans="1:17" ht="19.5" customHeight="1">
      <c r="A683" s="265" t="s">
        <v>264</v>
      </c>
      <c r="B683" s="136" t="s">
        <v>7</v>
      </c>
      <c r="C683" s="137"/>
      <c r="D683" s="137"/>
      <c r="E683" s="137"/>
      <c r="F683" s="531"/>
      <c r="G683" s="532"/>
      <c r="H683" s="300"/>
      <c r="I683" s="295"/>
      <c r="J683" s="295"/>
      <c r="K683" s="295"/>
      <c r="L683" s="295"/>
      <c r="M683" s="295"/>
      <c r="N683" s="415"/>
      <c r="O683" s="415"/>
      <c r="P683" s="303"/>
      <c r="Q683" s="303"/>
    </row>
    <row r="684" spans="1:17" ht="19.5" customHeight="1">
      <c r="A684" s="266" t="s">
        <v>16</v>
      </c>
      <c r="B684" s="263" t="s">
        <v>557</v>
      </c>
      <c r="C684" s="264"/>
      <c r="D684" s="264"/>
      <c r="E684" s="264"/>
      <c r="F684" s="554">
        <f>SUM(F685:G691)</f>
        <v>0</v>
      </c>
      <c r="G684" s="555"/>
      <c r="H684" s="300"/>
      <c r="I684" s="295"/>
      <c r="J684" s="295"/>
      <c r="K684" s="295"/>
      <c r="L684" s="295"/>
      <c r="M684" s="295"/>
      <c r="N684" s="415"/>
      <c r="O684" s="415"/>
      <c r="P684" s="303"/>
      <c r="Q684" s="303"/>
    </row>
    <row r="685" spans="1:17" ht="19.5" customHeight="1">
      <c r="A685" s="265" t="s">
        <v>17</v>
      </c>
      <c r="B685" s="136" t="s">
        <v>293</v>
      </c>
      <c r="C685" s="137"/>
      <c r="D685" s="137"/>
      <c r="E685" s="137"/>
      <c r="F685" s="531"/>
      <c r="G685" s="532"/>
      <c r="H685" s="300"/>
      <c r="I685" s="295"/>
      <c r="J685" s="295"/>
      <c r="K685" s="295"/>
      <c r="L685" s="295"/>
      <c r="M685" s="295"/>
      <c r="N685" s="415"/>
      <c r="O685" s="415"/>
      <c r="P685" s="303"/>
      <c r="Q685" s="303"/>
    </row>
    <row r="686" spans="1:17" ht="19.5" customHeight="1">
      <c r="A686" s="265" t="s">
        <v>18</v>
      </c>
      <c r="B686" s="136" t="s">
        <v>294</v>
      </c>
      <c r="C686" s="137"/>
      <c r="D686" s="137"/>
      <c r="E686" s="137"/>
      <c r="F686" s="531"/>
      <c r="G686" s="532"/>
      <c r="H686" s="300"/>
      <c r="I686" s="295"/>
      <c r="J686" s="295"/>
      <c r="K686" s="295"/>
      <c r="L686" s="295"/>
      <c r="M686" s="295"/>
      <c r="N686" s="415"/>
      <c r="O686" s="415"/>
      <c r="P686" s="303"/>
      <c r="Q686" s="303"/>
    </row>
    <row r="687" spans="1:17" ht="19.5" customHeight="1">
      <c r="A687" s="265" t="s">
        <v>19</v>
      </c>
      <c r="B687" s="136" t="s">
        <v>265</v>
      </c>
      <c r="C687" s="137"/>
      <c r="D687" s="137"/>
      <c r="E687" s="137"/>
      <c r="F687" s="531"/>
      <c r="G687" s="532"/>
      <c r="H687" s="300"/>
      <c r="I687" s="295"/>
      <c r="J687" s="295"/>
      <c r="K687" s="295"/>
      <c r="L687" s="295"/>
      <c r="M687" s="295"/>
      <c r="N687" s="415"/>
      <c r="O687" s="415"/>
      <c r="P687" s="303"/>
      <c r="Q687" s="303"/>
    </row>
    <row r="688" spans="1:17" ht="19.5" customHeight="1">
      <c r="A688" s="265" t="s">
        <v>20</v>
      </c>
      <c r="B688" s="136" t="s">
        <v>295</v>
      </c>
      <c r="C688" s="137"/>
      <c r="D688" s="137"/>
      <c r="E688" s="137"/>
      <c r="F688" s="531"/>
      <c r="G688" s="532"/>
      <c r="H688" s="300"/>
      <c r="I688" s="295"/>
      <c r="J688" s="295"/>
      <c r="K688" s="295"/>
      <c r="L688" s="295"/>
      <c r="M688" s="295"/>
      <c r="N688" s="415"/>
      <c r="O688" s="415"/>
      <c r="P688" s="303"/>
      <c r="Q688" s="303"/>
    </row>
    <row r="689" spans="1:17" ht="19.5" customHeight="1">
      <c r="A689" s="265" t="s">
        <v>21</v>
      </c>
      <c r="B689" s="136" t="s">
        <v>266</v>
      </c>
      <c r="C689" s="137"/>
      <c r="D689" s="137"/>
      <c r="E689" s="137"/>
      <c r="F689" s="531"/>
      <c r="G689" s="532"/>
      <c r="H689" s="300"/>
      <c r="I689" s="295"/>
      <c r="J689" s="295"/>
      <c r="K689" s="295"/>
      <c r="L689" s="295"/>
      <c r="M689" s="295"/>
      <c r="N689" s="415"/>
      <c r="O689" s="415"/>
      <c r="P689" s="303"/>
      <c r="Q689" s="303"/>
    </row>
    <row r="690" spans="1:17" ht="19.5" customHeight="1">
      <c r="A690" s="265" t="s">
        <v>22</v>
      </c>
      <c r="B690" s="136" t="s">
        <v>78</v>
      </c>
      <c r="C690" s="137"/>
      <c r="D690" s="137"/>
      <c r="E690" s="137"/>
      <c r="F690" s="531"/>
      <c r="G690" s="532"/>
      <c r="H690" s="300"/>
      <c r="I690" s="295"/>
      <c r="J690" s="295"/>
      <c r="K690" s="295"/>
      <c r="L690" s="295"/>
      <c r="M690" s="295"/>
      <c r="N690" s="415"/>
      <c r="O690" s="415"/>
      <c r="P690" s="303"/>
      <c r="Q690" s="303"/>
    </row>
    <row r="691" spans="1:17" ht="19.5" customHeight="1" thickBot="1">
      <c r="A691" s="261" t="s">
        <v>23</v>
      </c>
      <c r="B691" s="521" t="s">
        <v>80</v>
      </c>
      <c r="C691" s="522"/>
      <c r="D691" s="522"/>
      <c r="E691" s="523"/>
      <c r="F691" s="519"/>
      <c r="G691" s="520"/>
      <c r="H691" s="300"/>
      <c r="I691" s="295"/>
      <c r="J691" s="295"/>
      <c r="K691" s="295"/>
      <c r="L691" s="295"/>
      <c r="M691" s="295"/>
      <c r="N691" s="415"/>
      <c r="O691" s="415"/>
      <c r="P691" s="303"/>
      <c r="Q691" s="303"/>
    </row>
    <row r="692" spans="8:17" ht="13.5" customHeight="1">
      <c r="H692" s="300"/>
      <c r="I692" s="295"/>
      <c r="J692" s="468"/>
      <c r="K692" s="295"/>
      <c r="L692" s="295"/>
      <c r="M692" s="295"/>
      <c r="N692" s="415"/>
      <c r="O692" s="415"/>
      <c r="P692" s="303"/>
      <c r="Q692" s="303"/>
    </row>
    <row r="693" spans="1:17" ht="13.5" customHeight="1">
      <c r="A693" s="58" t="s">
        <v>375</v>
      </c>
      <c r="H693" s="300"/>
      <c r="I693" s="295"/>
      <c r="J693" s="295"/>
      <c r="K693" s="295"/>
      <c r="L693" s="295"/>
      <c r="M693" s="295"/>
      <c r="N693" s="415"/>
      <c r="O693" s="415"/>
      <c r="P693" s="303"/>
      <c r="Q693" s="303"/>
    </row>
    <row r="694" spans="1:17" ht="13.5" customHeight="1">
      <c r="A694" s="350" t="s">
        <v>561</v>
      </c>
      <c r="H694" s="300"/>
      <c r="I694" s="295"/>
      <c r="J694" s="295"/>
      <c r="K694" s="295"/>
      <c r="L694" s="295"/>
      <c r="M694" s="295"/>
      <c r="N694" s="415"/>
      <c r="O694" s="415"/>
      <c r="P694" s="303"/>
      <c r="Q694" s="303"/>
    </row>
    <row r="695" spans="1:17" ht="13.5" customHeight="1">
      <c r="A695" s="350" t="s">
        <v>559</v>
      </c>
      <c r="H695" s="300"/>
      <c r="I695" s="295"/>
      <c r="J695" s="295"/>
      <c r="K695" s="295"/>
      <c r="L695" s="295"/>
      <c r="M695" s="295"/>
      <c r="N695" s="415"/>
      <c r="O695" s="415"/>
      <c r="P695" s="303"/>
      <c r="Q695" s="303"/>
    </row>
    <row r="696" spans="1:17" ht="13.5" customHeight="1">
      <c r="A696" s="350" t="s">
        <v>560</v>
      </c>
      <c r="H696" s="300"/>
      <c r="I696" s="295"/>
      <c r="J696" s="295"/>
      <c r="K696" s="295"/>
      <c r="L696" s="295"/>
      <c r="M696" s="295"/>
      <c r="N696" s="415"/>
      <c r="O696" s="415"/>
      <c r="P696" s="303"/>
      <c r="Q696" s="303"/>
    </row>
    <row r="697" spans="8:17" ht="13.5" customHeight="1">
      <c r="H697" s="300"/>
      <c r="I697" s="295"/>
      <c r="J697" s="295"/>
      <c r="K697" s="295"/>
      <c r="L697" s="295"/>
      <c r="M697" s="295"/>
      <c r="N697" s="415"/>
      <c r="O697" s="415"/>
      <c r="P697" s="303"/>
      <c r="Q697" s="303"/>
    </row>
    <row r="698" spans="1:17" ht="13.5" customHeight="1" thickBot="1">
      <c r="A698" s="58" t="s">
        <v>524</v>
      </c>
      <c r="H698" s="300"/>
      <c r="I698" s="295"/>
      <c r="J698" s="295"/>
      <c r="K698" s="295"/>
      <c r="L698" s="295"/>
      <c r="M698" s="295"/>
      <c r="N698" s="415"/>
      <c r="O698" s="415"/>
      <c r="P698" s="303"/>
      <c r="Q698" s="303"/>
    </row>
    <row r="699" spans="1:14" ht="13.5" customHeight="1">
      <c r="A699" s="510"/>
      <c r="B699" s="511"/>
      <c r="C699" s="511"/>
      <c r="D699" s="511"/>
      <c r="E699" s="511"/>
      <c r="F699" s="511"/>
      <c r="G699" s="511"/>
      <c r="H699" s="511"/>
      <c r="I699" s="511"/>
      <c r="J699" s="511"/>
      <c r="K699" s="511"/>
      <c r="L699" s="511"/>
      <c r="M699" s="511"/>
      <c r="N699" s="512"/>
    </row>
    <row r="700" spans="1:14" ht="13.5" customHeight="1">
      <c r="A700" s="513"/>
      <c r="B700" s="514"/>
      <c r="C700" s="514"/>
      <c r="D700" s="514"/>
      <c r="E700" s="514"/>
      <c r="F700" s="514"/>
      <c r="G700" s="514"/>
      <c r="H700" s="514"/>
      <c r="I700" s="514"/>
      <c r="J700" s="514"/>
      <c r="K700" s="514"/>
      <c r="L700" s="514"/>
      <c r="M700" s="514"/>
      <c r="N700" s="515"/>
    </row>
    <row r="701" spans="1:14" ht="13.5" customHeight="1">
      <c r="A701" s="513"/>
      <c r="B701" s="514"/>
      <c r="C701" s="514"/>
      <c r="D701" s="514"/>
      <c r="E701" s="514"/>
      <c r="F701" s="514"/>
      <c r="G701" s="514"/>
      <c r="H701" s="514"/>
      <c r="I701" s="514"/>
      <c r="J701" s="514"/>
      <c r="K701" s="514"/>
      <c r="L701" s="514"/>
      <c r="M701" s="514"/>
      <c r="N701" s="515"/>
    </row>
    <row r="702" spans="1:14" ht="13.5" customHeight="1">
      <c r="A702" s="513"/>
      <c r="B702" s="514"/>
      <c r="C702" s="514"/>
      <c r="D702" s="514"/>
      <c r="E702" s="514"/>
      <c r="F702" s="514"/>
      <c r="G702" s="514"/>
      <c r="H702" s="514"/>
      <c r="I702" s="514"/>
      <c r="J702" s="514"/>
      <c r="K702" s="514"/>
      <c r="L702" s="514"/>
      <c r="M702" s="514"/>
      <c r="N702" s="515"/>
    </row>
    <row r="703" spans="1:14" ht="13.5" customHeight="1">
      <c r="A703" s="513"/>
      <c r="B703" s="514"/>
      <c r="C703" s="514"/>
      <c r="D703" s="514"/>
      <c r="E703" s="514"/>
      <c r="F703" s="514"/>
      <c r="G703" s="514"/>
      <c r="H703" s="514"/>
      <c r="I703" s="514"/>
      <c r="J703" s="514"/>
      <c r="K703" s="514"/>
      <c r="L703" s="514"/>
      <c r="M703" s="514"/>
      <c r="N703" s="515"/>
    </row>
    <row r="704" spans="1:14" ht="13.5" customHeight="1">
      <c r="A704" s="513"/>
      <c r="B704" s="514"/>
      <c r="C704" s="514"/>
      <c r="D704" s="514"/>
      <c r="E704" s="514"/>
      <c r="F704" s="514"/>
      <c r="G704" s="514"/>
      <c r="H704" s="514"/>
      <c r="I704" s="514"/>
      <c r="J704" s="514"/>
      <c r="K704" s="514"/>
      <c r="L704" s="514"/>
      <c r="M704" s="514"/>
      <c r="N704" s="515"/>
    </row>
    <row r="705" spans="1:14" ht="13.5" customHeight="1" thickBot="1">
      <c r="A705" s="516"/>
      <c r="B705" s="517"/>
      <c r="C705" s="517"/>
      <c r="D705" s="517"/>
      <c r="E705" s="517"/>
      <c r="F705" s="517"/>
      <c r="G705" s="517"/>
      <c r="H705" s="517"/>
      <c r="I705" s="517"/>
      <c r="J705" s="517"/>
      <c r="K705" s="517"/>
      <c r="L705" s="517"/>
      <c r="M705" s="517"/>
      <c r="N705" s="518"/>
    </row>
    <row r="717" spans="2:5" ht="9">
      <c r="B717" s="292"/>
      <c r="C717" s="726"/>
      <c r="D717" s="726"/>
      <c r="E717" s="293"/>
    </row>
    <row r="718" ht="9">
      <c r="B718" s="292"/>
    </row>
    <row r="719" ht="9">
      <c r="B719" s="292"/>
    </row>
    <row r="720" ht="9">
      <c r="B720" s="292"/>
    </row>
    <row r="721" ht="9">
      <c r="B721" s="292"/>
    </row>
  </sheetData>
  <sheetProtection password="E4D4" sheet="1" objects="1" scenarios="1" selectLockedCells="1"/>
  <mergeCells count="490">
    <mergeCell ref="B326:C326"/>
    <mergeCell ref="A282:M282"/>
    <mergeCell ref="A318:L318"/>
    <mergeCell ref="B308:C308"/>
    <mergeCell ref="B309:C309"/>
    <mergeCell ref="B325:C325"/>
    <mergeCell ref="B301:C301"/>
    <mergeCell ref="B302:C302"/>
    <mergeCell ref="B290:C290"/>
    <mergeCell ref="B304:C304"/>
    <mergeCell ref="A390:A392"/>
    <mergeCell ref="B322:C322"/>
    <mergeCell ref="B324:C324"/>
    <mergeCell ref="A214:A216"/>
    <mergeCell ref="B323:C323"/>
    <mergeCell ref="B286:C286"/>
    <mergeCell ref="B287:C287"/>
    <mergeCell ref="B288:C288"/>
    <mergeCell ref="B265:C265"/>
    <mergeCell ref="B214:B216"/>
    <mergeCell ref="C717:D717"/>
    <mergeCell ref="B306:C306"/>
    <mergeCell ref="B307:C307"/>
    <mergeCell ref="A368:A370"/>
    <mergeCell ref="A414:A416"/>
    <mergeCell ref="B414:B416"/>
    <mergeCell ref="A408:A410"/>
    <mergeCell ref="B390:B392"/>
    <mergeCell ref="B368:B370"/>
    <mergeCell ref="B328:C328"/>
    <mergeCell ref="A205:A207"/>
    <mergeCell ref="B205:B207"/>
    <mergeCell ref="B171:B173"/>
    <mergeCell ref="A174:A176"/>
    <mergeCell ref="B174:B176"/>
    <mergeCell ref="A177:A179"/>
    <mergeCell ref="B177:B179"/>
    <mergeCell ref="B204:C204"/>
    <mergeCell ref="B186:B188"/>
    <mergeCell ref="A180:A182"/>
    <mergeCell ref="B180:B182"/>
    <mergeCell ref="A200:M200"/>
    <mergeCell ref="A488:A490"/>
    <mergeCell ref="B488:B490"/>
    <mergeCell ref="B327:C327"/>
    <mergeCell ref="A353:A355"/>
    <mergeCell ref="A479:A481"/>
    <mergeCell ref="B479:B481"/>
    <mergeCell ref="A482:A484"/>
    <mergeCell ref="A473:A475"/>
    <mergeCell ref="B494:C494"/>
    <mergeCell ref="A495:A497"/>
    <mergeCell ref="B495:B497"/>
    <mergeCell ref="B547:G547"/>
    <mergeCell ref="F504:G504"/>
    <mergeCell ref="F505:G505"/>
    <mergeCell ref="F506:G506"/>
    <mergeCell ref="F507:G507"/>
    <mergeCell ref="F508:G508"/>
    <mergeCell ref="F515:G515"/>
    <mergeCell ref="B75:B77"/>
    <mergeCell ref="B217:B219"/>
    <mergeCell ref="A220:A222"/>
    <mergeCell ref="B220:B222"/>
    <mergeCell ref="A211:A213"/>
    <mergeCell ref="B211:B213"/>
    <mergeCell ref="A75:A77"/>
    <mergeCell ref="B92:B94"/>
    <mergeCell ref="A92:A94"/>
    <mergeCell ref="A116:A118"/>
    <mergeCell ref="A498:A500"/>
    <mergeCell ref="B498:B500"/>
    <mergeCell ref="A533:N535"/>
    <mergeCell ref="B554:E554"/>
    <mergeCell ref="F511:G511"/>
    <mergeCell ref="F512:G512"/>
    <mergeCell ref="B512:E512"/>
    <mergeCell ref="F509:G509"/>
    <mergeCell ref="F510:G510"/>
    <mergeCell ref="B508:E508"/>
    <mergeCell ref="H558:I558"/>
    <mergeCell ref="F558:G558"/>
    <mergeCell ref="H562:I562"/>
    <mergeCell ref="H563:I563"/>
    <mergeCell ref="H559:I559"/>
    <mergeCell ref="H560:I560"/>
    <mergeCell ref="H561:I561"/>
    <mergeCell ref="F561:G561"/>
    <mergeCell ref="F563:G563"/>
    <mergeCell ref="F562:G562"/>
    <mergeCell ref="A603:A604"/>
    <mergeCell ref="C604:D604"/>
    <mergeCell ref="E604:F604"/>
    <mergeCell ref="G604:H604"/>
    <mergeCell ref="F590:G590"/>
    <mergeCell ref="F591:G591"/>
    <mergeCell ref="F596:G596"/>
    <mergeCell ref="B567:E567"/>
    <mergeCell ref="F568:G568"/>
    <mergeCell ref="F570:G570"/>
    <mergeCell ref="F571:G571"/>
    <mergeCell ref="F572:G572"/>
    <mergeCell ref="F573:G573"/>
    <mergeCell ref="F580:G580"/>
    <mergeCell ref="B559:E559"/>
    <mergeCell ref="F559:G559"/>
    <mergeCell ref="B560:E560"/>
    <mergeCell ref="F560:G560"/>
    <mergeCell ref="B654:E654"/>
    <mergeCell ref="F661:G661"/>
    <mergeCell ref="F654:G654"/>
    <mergeCell ref="F655:G655"/>
    <mergeCell ref="F656:G656"/>
    <mergeCell ref="F657:G657"/>
    <mergeCell ref="F658:G658"/>
    <mergeCell ref="F659:G659"/>
    <mergeCell ref="F660:G660"/>
    <mergeCell ref="F641:G641"/>
    <mergeCell ref="F644:G644"/>
    <mergeCell ref="F689:G689"/>
    <mergeCell ref="F690:G690"/>
    <mergeCell ref="A664:G664"/>
    <mergeCell ref="F647:G647"/>
    <mergeCell ref="A650:G650"/>
    <mergeCell ref="F688:G688"/>
    <mergeCell ref="F685:G685"/>
    <mergeCell ref="F669:G669"/>
    <mergeCell ref="C608:D608"/>
    <mergeCell ref="G609:H609"/>
    <mergeCell ref="A611:N614"/>
    <mergeCell ref="B622:C622"/>
    <mergeCell ref="B618:C618"/>
    <mergeCell ref="B619:C619"/>
    <mergeCell ref="B620:C620"/>
    <mergeCell ref="B621:C621"/>
    <mergeCell ref="I610:J610"/>
    <mergeCell ref="C610:D610"/>
    <mergeCell ref="I606:J606"/>
    <mergeCell ref="C606:D606"/>
    <mergeCell ref="I607:J607"/>
    <mergeCell ref="G605:H605"/>
    <mergeCell ref="F599:G599"/>
    <mergeCell ref="C607:D607"/>
    <mergeCell ref="G607:H607"/>
    <mergeCell ref="E607:F607"/>
    <mergeCell ref="F516:G516"/>
    <mergeCell ref="F520:G520"/>
    <mergeCell ref="F521:G521"/>
    <mergeCell ref="A524:N524"/>
    <mergeCell ref="F517:G517"/>
    <mergeCell ref="F518:G518"/>
    <mergeCell ref="F519:G519"/>
    <mergeCell ref="B519:E519"/>
    <mergeCell ref="B520:E520"/>
    <mergeCell ref="B473:B475"/>
    <mergeCell ref="B482:B484"/>
    <mergeCell ref="A485:A487"/>
    <mergeCell ref="B485:B487"/>
    <mergeCell ref="A476:A478"/>
    <mergeCell ref="B476:B478"/>
    <mergeCell ref="A467:A469"/>
    <mergeCell ref="B467:B469"/>
    <mergeCell ref="A470:A472"/>
    <mergeCell ref="B470:B472"/>
    <mergeCell ref="A461:A463"/>
    <mergeCell ref="B461:B463"/>
    <mergeCell ref="A464:A466"/>
    <mergeCell ref="B464:B466"/>
    <mergeCell ref="A424:A426"/>
    <mergeCell ref="B436:F438"/>
    <mergeCell ref="B439:F441"/>
    <mergeCell ref="A458:A460"/>
    <mergeCell ref="B458:B460"/>
    <mergeCell ref="B442:F444"/>
    <mergeCell ref="B424:F426"/>
    <mergeCell ref="B427:F429"/>
    <mergeCell ref="B430:F432"/>
    <mergeCell ref="B433:F435"/>
    <mergeCell ref="B383:C383"/>
    <mergeCell ref="A384:A386"/>
    <mergeCell ref="B449:B451"/>
    <mergeCell ref="A427:A429"/>
    <mergeCell ref="A430:A432"/>
    <mergeCell ref="B448:C448"/>
    <mergeCell ref="A436:A438"/>
    <mergeCell ref="A439:A441"/>
    <mergeCell ref="B423:G423"/>
    <mergeCell ref="A442:A444"/>
    <mergeCell ref="B342:C342"/>
    <mergeCell ref="B349:C349"/>
    <mergeCell ref="A455:A457"/>
    <mergeCell ref="B455:B457"/>
    <mergeCell ref="A371:A373"/>
    <mergeCell ref="B371:B373"/>
    <mergeCell ref="A452:A454"/>
    <mergeCell ref="B452:B454"/>
    <mergeCell ref="A433:A435"/>
    <mergeCell ref="A449:A451"/>
    <mergeCell ref="B272:C272"/>
    <mergeCell ref="B267:C267"/>
    <mergeCell ref="B268:C268"/>
    <mergeCell ref="B269:C269"/>
    <mergeCell ref="B271:C271"/>
    <mergeCell ref="B208:B210"/>
    <mergeCell ref="A223:A225"/>
    <mergeCell ref="A247:A249"/>
    <mergeCell ref="B247:B249"/>
    <mergeCell ref="A226:A228"/>
    <mergeCell ref="B226:B228"/>
    <mergeCell ref="A208:A210"/>
    <mergeCell ref="A229:A231"/>
    <mergeCell ref="B229:B231"/>
    <mergeCell ref="A250:A252"/>
    <mergeCell ref="B250:B252"/>
    <mergeCell ref="B243:C243"/>
    <mergeCell ref="A244:A246"/>
    <mergeCell ref="B244:B246"/>
    <mergeCell ref="B21:B23"/>
    <mergeCell ref="A9:A11"/>
    <mergeCell ref="A3:A5"/>
    <mergeCell ref="A6:A8"/>
    <mergeCell ref="A21:A23"/>
    <mergeCell ref="A18:A20"/>
    <mergeCell ref="A15:A17"/>
    <mergeCell ref="A12:A14"/>
    <mergeCell ref="E81:F81"/>
    <mergeCell ref="A79:A81"/>
    <mergeCell ref="B79:D81"/>
    <mergeCell ref="B2:C2"/>
    <mergeCell ref="B3:B5"/>
    <mergeCell ref="B6:B8"/>
    <mergeCell ref="B9:B11"/>
    <mergeCell ref="B12:B14"/>
    <mergeCell ref="B15:B17"/>
    <mergeCell ref="B18:B20"/>
    <mergeCell ref="B116:B118"/>
    <mergeCell ref="E79:F79"/>
    <mergeCell ref="H79:I79"/>
    <mergeCell ref="B107:B109"/>
    <mergeCell ref="B91:C91"/>
    <mergeCell ref="H81:I81"/>
    <mergeCell ref="A84:N87"/>
    <mergeCell ref="K79:K81"/>
    <mergeCell ref="E80:F80"/>
    <mergeCell ref="H80:I80"/>
    <mergeCell ref="B38:C38"/>
    <mergeCell ref="A39:A41"/>
    <mergeCell ref="B39:B41"/>
    <mergeCell ref="A42:A44"/>
    <mergeCell ref="B42:B44"/>
    <mergeCell ref="B45:B47"/>
    <mergeCell ref="A48:A50"/>
    <mergeCell ref="B48:B50"/>
    <mergeCell ref="A51:A53"/>
    <mergeCell ref="B51:B53"/>
    <mergeCell ref="A45:A47"/>
    <mergeCell ref="A54:A56"/>
    <mergeCell ref="B54:B56"/>
    <mergeCell ref="A57:A59"/>
    <mergeCell ref="B57:B59"/>
    <mergeCell ref="A60:A62"/>
    <mergeCell ref="B60:B62"/>
    <mergeCell ref="A63:A65"/>
    <mergeCell ref="B63:B65"/>
    <mergeCell ref="A107:A109"/>
    <mergeCell ref="A95:A97"/>
    <mergeCell ref="B95:B97"/>
    <mergeCell ref="A98:A100"/>
    <mergeCell ref="B98:B100"/>
    <mergeCell ref="A101:A103"/>
    <mergeCell ref="B101:B103"/>
    <mergeCell ref="A104:A106"/>
    <mergeCell ref="B104:B106"/>
    <mergeCell ref="A66:A68"/>
    <mergeCell ref="B66:B68"/>
    <mergeCell ref="A69:A71"/>
    <mergeCell ref="B69:B71"/>
    <mergeCell ref="A72:A74"/>
    <mergeCell ref="B72:B74"/>
    <mergeCell ref="B120:D122"/>
    <mergeCell ref="H121:I121"/>
    <mergeCell ref="H120:I120"/>
    <mergeCell ref="H122:I122"/>
    <mergeCell ref="A113:A115"/>
    <mergeCell ref="B113:B115"/>
    <mergeCell ref="A110:A112"/>
    <mergeCell ref="B110:B112"/>
    <mergeCell ref="E120:F120"/>
    <mergeCell ref="E122:F122"/>
    <mergeCell ref="E121:F121"/>
    <mergeCell ref="A133:A135"/>
    <mergeCell ref="B133:B135"/>
    <mergeCell ref="B132:C132"/>
    <mergeCell ref="A120:A122"/>
    <mergeCell ref="A125:O128"/>
    <mergeCell ref="K120:K122"/>
    <mergeCell ref="B513:E513"/>
    <mergeCell ref="A136:A138"/>
    <mergeCell ref="B136:B138"/>
    <mergeCell ref="A139:A141"/>
    <mergeCell ref="B139:B141"/>
    <mergeCell ref="B266:C266"/>
    <mergeCell ref="B273:C273"/>
    <mergeCell ref="B270:C270"/>
    <mergeCell ref="B276:C276"/>
    <mergeCell ref="B223:B225"/>
    <mergeCell ref="B514:E514"/>
    <mergeCell ref="F513:G513"/>
    <mergeCell ref="F514:G514"/>
    <mergeCell ref="B504:E504"/>
    <mergeCell ref="B505:E505"/>
    <mergeCell ref="B506:E506"/>
    <mergeCell ref="B507:E507"/>
    <mergeCell ref="B509:E509"/>
    <mergeCell ref="B510:E510"/>
    <mergeCell ref="B511:E511"/>
    <mergeCell ref="B515:E515"/>
    <mergeCell ref="B516:E516"/>
    <mergeCell ref="B517:E517"/>
    <mergeCell ref="B518:E518"/>
    <mergeCell ref="F528:F530"/>
    <mergeCell ref="G528:G530"/>
    <mergeCell ref="B548:E548"/>
    <mergeCell ref="A528:A530"/>
    <mergeCell ref="B528:B530"/>
    <mergeCell ref="D528:D530"/>
    <mergeCell ref="A539:A540"/>
    <mergeCell ref="B539:B540"/>
    <mergeCell ref="C539:F539"/>
    <mergeCell ref="B584:E584"/>
    <mergeCell ref="B589:E589"/>
    <mergeCell ref="B624:C624"/>
    <mergeCell ref="G539:J539"/>
    <mergeCell ref="C609:D609"/>
    <mergeCell ref="G606:H606"/>
    <mergeCell ref="E609:F609"/>
    <mergeCell ref="E606:F606"/>
    <mergeCell ref="I608:J608"/>
    <mergeCell ref="I609:J609"/>
    <mergeCell ref="F579:G579"/>
    <mergeCell ref="F548:G548"/>
    <mergeCell ref="F549:G549"/>
    <mergeCell ref="F550:G550"/>
    <mergeCell ref="F551:G551"/>
    <mergeCell ref="E610:F610"/>
    <mergeCell ref="E605:F605"/>
    <mergeCell ref="F585:G585"/>
    <mergeCell ref="F597:G597"/>
    <mergeCell ref="B595:E595"/>
    <mergeCell ref="B603:J603"/>
    <mergeCell ref="I605:J605"/>
    <mergeCell ref="G610:H610"/>
    <mergeCell ref="C605:D605"/>
    <mergeCell ref="I604:J604"/>
    <mergeCell ref="B549:E549"/>
    <mergeCell ref="B552:E552"/>
    <mergeCell ref="B553:E553"/>
    <mergeCell ref="B578:E578"/>
    <mergeCell ref="B562:E562"/>
    <mergeCell ref="B563:E563"/>
    <mergeCell ref="B558:E558"/>
    <mergeCell ref="B550:E550"/>
    <mergeCell ref="B551:E551"/>
    <mergeCell ref="B561:E561"/>
    <mergeCell ref="F680:G680"/>
    <mergeCell ref="F682:G682"/>
    <mergeCell ref="F683:G683"/>
    <mergeCell ref="F684:G684"/>
    <mergeCell ref="F681:G681"/>
    <mergeCell ref="F674:G674"/>
    <mergeCell ref="F552:G552"/>
    <mergeCell ref="F553:G553"/>
    <mergeCell ref="F554:G554"/>
    <mergeCell ref="F631:G631"/>
    <mergeCell ref="F569:G569"/>
    <mergeCell ref="F567:G567"/>
    <mergeCell ref="G608:H608"/>
    <mergeCell ref="F598:G598"/>
    <mergeCell ref="F574:G574"/>
    <mergeCell ref="A699:N705"/>
    <mergeCell ref="F691:G691"/>
    <mergeCell ref="B691:E691"/>
    <mergeCell ref="E608:F608"/>
    <mergeCell ref="B668:G668"/>
    <mergeCell ref="B673:G673"/>
    <mergeCell ref="B674:E674"/>
    <mergeCell ref="F686:G686"/>
    <mergeCell ref="F687:G687"/>
    <mergeCell ref="F675:G675"/>
    <mergeCell ref="F638:G638"/>
    <mergeCell ref="F637:G637"/>
    <mergeCell ref="B625:C625"/>
    <mergeCell ref="B638:E638"/>
    <mergeCell ref="B627:C627"/>
    <mergeCell ref="F632:G632"/>
    <mergeCell ref="F633:G633"/>
    <mergeCell ref="B626:C626"/>
    <mergeCell ref="B639:E639"/>
    <mergeCell ref="B640:E640"/>
    <mergeCell ref="B641:E641"/>
    <mergeCell ref="B679:G679"/>
    <mergeCell ref="F639:G639"/>
    <mergeCell ref="F646:G646"/>
    <mergeCell ref="F643:G643"/>
    <mergeCell ref="F645:G645"/>
    <mergeCell ref="F640:G640"/>
    <mergeCell ref="F642:G642"/>
    <mergeCell ref="B384:B386"/>
    <mergeCell ref="B402:B404"/>
    <mergeCell ref="B646:E646"/>
    <mergeCell ref="B647:E647"/>
    <mergeCell ref="B642:E642"/>
    <mergeCell ref="B643:E643"/>
    <mergeCell ref="B644:E644"/>
    <mergeCell ref="B405:B407"/>
    <mergeCell ref="B645:E645"/>
    <mergeCell ref="B393:B395"/>
    <mergeCell ref="A405:A407"/>
    <mergeCell ref="A411:A413"/>
    <mergeCell ref="B411:B413"/>
    <mergeCell ref="B408:B410"/>
    <mergeCell ref="A356:A358"/>
    <mergeCell ref="B356:B358"/>
    <mergeCell ref="A365:A367"/>
    <mergeCell ref="B365:B367"/>
    <mergeCell ref="B362:B364"/>
    <mergeCell ref="A362:A364"/>
    <mergeCell ref="A402:A404"/>
    <mergeCell ref="A399:A401"/>
    <mergeCell ref="B399:B401"/>
    <mergeCell ref="A396:A398"/>
    <mergeCell ref="B396:B398"/>
    <mergeCell ref="B303:C303"/>
    <mergeCell ref="B311:C311"/>
    <mergeCell ref="B312:C312"/>
    <mergeCell ref="B310:C310"/>
    <mergeCell ref="B335:C335"/>
    <mergeCell ref="B336:C336"/>
    <mergeCell ref="B337:C337"/>
    <mergeCell ref="B338:C338"/>
    <mergeCell ref="B340:C340"/>
    <mergeCell ref="B192:B194"/>
    <mergeCell ref="A393:A395"/>
    <mergeCell ref="A345:O345"/>
    <mergeCell ref="A376:N379"/>
    <mergeCell ref="B353:B355"/>
    <mergeCell ref="A350:A352"/>
    <mergeCell ref="B350:B352"/>
    <mergeCell ref="A359:A361"/>
    <mergeCell ref="B359:B361"/>
    <mergeCell ref="A315:O315"/>
    <mergeCell ref="A331:O331"/>
    <mergeCell ref="A29:N34"/>
    <mergeCell ref="A419:N419"/>
    <mergeCell ref="A195:A197"/>
    <mergeCell ref="B195:B197"/>
    <mergeCell ref="A183:A185"/>
    <mergeCell ref="A189:A191"/>
    <mergeCell ref="B189:B191"/>
    <mergeCell ref="A192:A194"/>
    <mergeCell ref="B183:B185"/>
    <mergeCell ref="A186:A188"/>
    <mergeCell ref="B387:B389"/>
    <mergeCell ref="A234:O234"/>
    <mergeCell ref="A279:O279"/>
    <mergeCell ref="A293:O293"/>
    <mergeCell ref="B305:C305"/>
    <mergeCell ref="A296:N297"/>
    <mergeCell ref="A387:A389"/>
    <mergeCell ref="B339:C339"/>
    <mergeCell ref="A150:N150"/>
    <mergeCell ref="B154:C154"/>
    <mergeCell ref="A255:N261"/>
    <mergeCell ref="B155:B157"/>
    <mergeCell ref="A160:M160"/>
    <mergeCell ref="B164:C164"/>
    <mergeCell ref="A155:A157"/>
    <mergeCell ref="A217:A219"/>
    <mergeCell ref="A237:N239"/>
    <mergeCell ref="A171:A173"/>
    <mergeCell ref="A26:O26"/>
    <mergeCell ref="B682:E682"/>
    <mergeCell ref="B142:B144"/>
    <mergeCell ref="B165:B167"/>
    <mergeCell ref="A168:A170"/>
    <mergeCell ref="B168:B170"/>
    <mergeCell ref="A145:A147"/>
    <mergeCell ref="B145:B147"/>
    <mergeCell ref="A142:A144"/>
    <mergeCell ref="A165:A167"/>
  </mergeCells>
  <conditionalFormatting sqref="D528:F529">
    <cfRule type="expression" priority="1" dxfId="0" stopIfTrue="1">
      <formula>IF(AND(C528&lt;&gt;"",C530&lt;&gt;""),TRUE,FALSE)</formula>
    </cfRule>
  </conditionalFormatting>
  <conditionalFormatting sqref="I531:I532">
    <cfRule type="expression" priority="2" dxfId="1" stopIfTrue="1">
      <formula>ISERROR($J$15)</formula>
    </cfRule>
  </conditionalFormatting>
  <conditionalFormatting sqref="G528:G530">
    <cfRule type="expression" priority="3" dxfId="1" stopIfTrue="1">
      <formula>IF(OR($E$528="",$E$530=""),TRUE,FALSE)</formula>
    </cfRule>
  </conditionalFormatting>
  <conditionalFormatting sqref="D124:E124 D83:E83">
    <cfRule type="expression" priority="4" dxfId="1" stopIfTrue="1">
      <formula>ISERROR($D$15)</formula>
    </cfRule>
  </conditionalFormatting>
  <printOptions horizontalCentered="1"/>
  <pageMargins left="0.7874015748031497" right="0.7874015748031497" top="0.7874015748031497" bottom="0" header="0" footer="0"/>
  <pageSetup horizontalDpi="600" verticalDpi="600" orientation="landscape" paperSize="8" scale="80" r:id="rId2"/>
  <headerFooter alignWithMargins="0">
    <oddHeader>&amp;C&amp;"Verdana,Negrito"&amp;9
BALANÇO SOCIAL 
DL nº 190/96, de 6 de Outubro</oddHeader>
    <oddFooter>&amp;R&amp;"Verdana,Negrito"&amp;9&amp;P/&amp;N</oddFooter>
  </headerFooter>
  <rowBreaks count="19" manualBreakCount="19">
    <brk id="35" max="255" man="1"/>
    <brk id="87" max="15" man="1"/>
    <brk id="128" max="15" man="1"/>
    <brk id="160" max="15" man="1"/>
    <brk id="201" max="255" man="1"/>
    <brk id="239" max="255" man="1"/>
    <brk id="262" max="255" man="1"/>
    <brk id="297" max="15" man="1"/>
    <brk id="332" max="255" man="1"/>
    <brk id="379" max="15" man="1"/>
    <brk id="419" max="15" man="1"/>
    <brk id="445" max="255" man="1"/>
    <brk id="490" max="15" man="1"/>
    <brk id="535" max="15" man="1"/>
    <brk id="563" max="15" man="1"/>
    <brk id="586" max="255" man="1"/>
    <brk id="615" max="255" man="1"/>
    <brk id="650" max="15" man="1"/>
    <brk id="676" max="255" man="1"/>
  </rowBreaks>
  <ignoredErrors>
    <ignoredError sqref="K205:K206 O370" formula="1"/>
    <ignoredError sqref="G528 L121" evalError="1"/>
  </ignoredErrors>
  <drawing r:id="rId1"/>
</worksheet>
</file>

<file path=xl/worksheets/sheet4.xml><?xml version="1.0" encoding="utf-8"?>
<worksheet xmlns="http://schemas.openxmlformats.org/spreadsheetml/2006/main" xmlns:r="http://schemas.openxmlformats.org/officeDocument/2006/relationships">
  <sheetPr codeName="Folha3">
    <tabColor indexed="50"/>
  </sheetPr>
  <dimension ref="B2:IV121"/>
  <sheetViews>
    <sheetView showGridLines="0" showRowColHeaders="0" workbookViewId="0" topLeftCell="A1">
      <selection activeCell="G74" sqref="G74"/>
    </sheetView>
  </sheetViews>
  <sheetFormatPr defaultColWidth="9.140625" defaultRowHeight="12.75"/>
  <cols>
    <col min="1" max="1" width="3.28125" style="88" customWidth="1"/>
    <col min="2" max="2" width="8.421875" style="87" customWidth="1"/>
    <col min="3" max="3" width="13.57421875" style="88" customWidth="1"/>
    <col min="4" max="4" width="2.57421875" style="88" customWidth="1"/>
    <col min="5" max="5" width="9.140625" style="87" customWidth="1"/>
    <col min="6" max="6" width="15.57421875" style="88" customWidth="1"/>
    <col min="7" max="16384" width="9.140625" style="88" customWidth="1"/>
  </cols>
  <sheetData>
    <row r="1" ht="12.75" customHeight="1"/>
    <row r="2" spans="5:256" ht="12.75" customHeight="1">
      <c r="E2" s="89"/>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c r="EX2" s="110"/>
      <c r="EY2" s="110"/>
      <c r="EZ2" s="110"/>
      <c r="FA2" s="110"/>
      <c r="FB2" s="110"/>
      <c r="FC2" s="110"/>
      <c r="FD2" s="110"/>
      <c r="FE2" s="110"/>
      <c r="FF2" s="110"/>
      <c r="FG2" s="110"/>
      <c r="FH2" s="110"/>
      <c r="FI2" s="110"/>
      <c r="FJ2" s="110"/>
      <c r="FK2" s="110"/>
      <c r="FL2" s="110"/>
      <c r="FM2" s="110"/>
      <c r="FN2" s="110"/>
      <c r="FO2" s="110"/>
      <c r="FP2" s="110"/>
      <c r="FQ2" s="110"/>
      <c r="FR2" s="110"/>
      <c r="FS2" s="110"/>
      <c r="FT2" s="110"/>
      <c r="FU2" s="110"/>
      <c r="FV2" s="110"/>
      <c r="FW2" s="110"/>
      <c r="FX2" s="110"/>
      <c r="FY2" s="110"/>
      <c r="FZ2" s="110"/>
      <c r="GA2" s="110"/>
      <c r="GB2" s="110"/>
      <c r="GC2" s="110"/>
      <c r="GD2" s="110"/>
      <c r="GE2" s="110"/>
      <c r="GF2" s="110"/>
      <c r="GG2" s="110"/>
      <c r="GH2" s="110"/>
      <c r="GI2" s="110"/>
      <c r="GJ2" s="110"/>
      <c r="GK2" s="110"/>
      <c r="GL2" s="110"/>
      <c r="GM2" s="110"/>
      <c r="GN2" s="110"/>
      <c r="GO2" s="110"/>
      <c r="GP2" s="110"/>
      <c r="GQ2" s="110"/>
      <c r="GR2" s="110"/>
      <c r="GS2" s="110"/>
      <c r="GT2" s="110"/>
      <c r="GU2" s="110"/>
      <c r="GV2" s="110"/>
      <c r="GW2" s="110"/>
      <c r="GX2" s="110"/>
      <c r="GY2" s="110"/>
      <c r="GZ2" s="110"/>
      <c r="HA2" s="110"/>
      <c r="HB2" s="110"/>
      <c r="HC2" s="110"/>
      <c r="HD2" s="110"/>
      <c r="HE2" s="110"/>
      <c r="HF2" s="110"/>
      <c r="HG2" s="110"/>
      <c r="HH2" s="110"/>
      <c r="HI2" s="110"/>
      <c r="HJ2" s="110"/>
      <c r="HK2" s="110"/>
      <c r="HL2" s="110"/>
      <c r="HM2" s="110"/>
      <c r="HN2" s="110"/>
      <c r="HO2" s="110"/>
      <c r="HP2" s="110"/>
      <c r="HQ2" s="110"/>
      <c r="HR2" s="110"/>
      <c r="HS2" s="110"/>
      <c r="HT2" s="110"/>
      <c r="HU2" s="110"/>
      <c r="HV2" s="110"/>
      <c r="HW2" s="110"/>
      <c r="HX2" s="110"/>
      <c r="HY2" s="110"/>
      <c r="HZ2" s="110"/>
      <c r="IA2" s="110"/>
      <c r="IB2" s="110"/>
      <c r="IC2" s="110"/>
      <c r="ID2" s="110"/>
      <c r="IE2" s="110"/>
      <c r="IF2" s="110"/>
      <c r="IG2" s="110"/>
      <c r="IH2" s="110"/>
      <c r="II2" s="110"/>
      <c r="IJ2" s="110"/>
      <c r="IK2" s="110"/>
      <c r="IL2" s="110"/>
      <c r="IM2" s="110"/>
      <c r="IN2" s="110"/>
      <c r="IO2" s="110"/>
      <c r="IP2" s="110"/>
      <c r="IQ2" s="110"/>
      <c r="IR2" s="110"/>
      <c r="IS2" s="110"/>
      <c r="IT2" s="110"/>
      <c r="IU2" s="110"/>
      <c r="IV2" s="110"/>
    </row>
    <row r="3" spans="2:256" ht="12.75" customHeight="1">
      <c r="B3" s="90" t="s">
        <v>474</v>
      </c>
      <c r="C3" s="91"/>
      <c r="E3" s="92" t="s">
        <v>473</v>
      </c>
      <c r="F3" s="91"/>
      <c r="G3" s="91"/>
      <c r="H3" s="91"/>
      <c r="I3" s="91"/>
      <c r="J3" s="91"/>
      <c r="K3" s="91"/>
      <c r="L3" s="91"/>
      <c r="M3" s="91"/>
      <c r="N3" s="91"/>
      <c r="O3" s="91"/>
      <c r="P3" s="110"/>
      <c r="Q3" s="110"/>
      <c r="R3" s="110"/>
      <c r="S3" s="110"/>
      <c r="T3" s="110"/>
      <c r="U3" s="110"/>
      <c r="V3" s="110"/>
      <c r="W3" s="110"/>
      <c r="X3" s="110"/>
      <c r="Y3" s="110"/>
      <c r="Z3" s="110"/>
      <c r="AA3" s="110"/>
      <c r="AB3" s="110"/>
      <c r="AC3" s="110"/>
      <c r="AD3" s="110"/>
      <c r="AE3" s="110"/>
      <c r="AF3" s="110"/>
      <c r="AG3" s="110"/>
      <c r="AH3" s="110"/>
      <c r="AI3" s="110"/>
      <c r="AJ3" s="110"/>
      <c r="AK3" s="110"/>
      <c r="AL3" s="110"/>
      <c r="AM3" s="110"/>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110"/>
      <c r="CE3" s="110"/>
      <c r="CF3" s="110"/>
      <c r="CG3" s="110"/>
      <c r="CH3" s="110"/>
      <c r="CI3" s="110"/>
      <c r="CJ3" s="110"/>
      <c r="CK3" s="110"/>
      <c r="CL3" s="110"/>
      <c r="CM3" s="110"/>
      <c r="CN3" s="110"/>
      <c r="CO3" s="110"/>
      <c r="CP3" s="110"/>
      <c r="CQ3" s="110"/>
      <c r="CR3" s="110"/>
      <c r="CS3" s="110"/>
      <c r="CT3" s="110"/>
      <c r="CU3" s="110"/>
      <c r="CV3" s="110"/>
      <c r="CW3" s="110"/>
      <c r="CX3" s="110"/>
      <c r="CY3" s="110"/>
      <c r="CZ3" s="110"/>
      <c r="DA3" s="110"/>
      <c r="DB3" s="110"/>
      <c r="DC3" s="110"/>
      <c r="DD3" s="110"/>
      <c r="DE3" s="110"/>
      <c r="DF3" s="110"/>
      <c r="DG3" s="110"/>
      <c r="DH3" s="110"/>
      <c r="DI3" s="110"/>
      <c r="DJ3" s="110"/>
      <c r="DK3" s="110"/>
      <c r="DL3" s="110"/>
      <c r="DM3" s="110"/>
      <c r="DN3" s="110"/>
      <c r="DO3" s="110"/>
      <c r="DP3" s="110"/>
      <c r="DQ3" s="110"/>
      <c r="DR3" s="110"/>
      <c r="DS3" s="110"/>
      <c r="DT3" s="110"/>
      <c r="DU3" s="110"/>
      <c r="DV3" s="110"/>
      <c r="DW3" s="110"/>
      <c r="DX3" s="110"/>
      <c r="DY3" s="110"/>
      <c r="DZ3" s="110"/>
      <c r="EA3" s="110"/>
      <c r="EB3" s="110"/>
      <c r="EC3" s="110"/>
      <c r="ED3" s="110"/>
      <c r="EE3" s="110"/>
      <c r="EF3" s="110"/>
      <c r="EG3" s="110"/>
      <c r="EH3" s="110"/>
      <c r="EI3" s="110"/>
      <c r="EJ3" s="110"/>
      <c r="EK3" s="110"/>
      <c r="EL3" s="110"/>
      <c r="EM3" s="110"/>
      <c r="EN3" s="110"/>
      <c r="EO3" s="110"/>
      <c r="EP3" s="110"/>
      <c r="EQ3" s="110"/>
      <c r="ER3" s="110"/>
      <c r="ES3" s="110"/>
      <c r="ET3" s="110"/>
      <c r="EU3" s="110"/>
      <c r="EV3" s="110"/>
      <c r="EW3" s="110"/>
      <c r="EX3" s="110"/>
      <c r="EY3" s="110"/>
      <c r="EZ3" s="110"/>
      <c r="FA3" s="110"/>
      <c r="FB3" s="110"/>
      <c r="FC3" s="110"/>
      <c r="FD3" s="110"/>
      <c r="FE3" s="110"/>
      <c r="FF3" s="110"/>
      <c r="FG3" s="110"/>
      <c r="FH3" s="110"/>
      <c r="FI3" s="110"/>
      <c r="FJ3" s="110"/>
      <c r="FK3" s="110"/>
      <c r="FL3" s="110"/>
      <c r="FM3" s="110"/>
      <c r="FN3" s="110"/>
      <c r="FO3" s="110"/>
      <c r="FP3" s="110"/>
      <c r="FQ3" s="110"/>
      <c r="FR3" s="110"/>
      <c r="FS3" s="110"/>
      <c r="FT3" s="110"/>
      <c r="FU3" s="110"/>
      <c r="FV3" s="110"/>
      <c r="FW3" s="110"/>
      <c r="FX3" s="110"/>
      <c r="FY3" s="110"/>
      <c r="FZ3" s="110"/>
      <c r="GA3" s="110"/>
      <c r="GB3" s="110"/>
      <c r="GC3" s="110"/>
      <c r="GD3" s="110"/>
      <c r="GE3" s="110"/>
      <c r="GF3" s="110"/>
      <c r="GG3" s="110"/>
      <c r="GH3" s="110"/>
      <c r="GI3" s="110"/>
      <c r="GJ3" s="110"/>
      <c r="GK3" s="110"/>
      <c r="GL3" s="110"/>
      <c r="GM3" s="110"/>
      <c r="GN3" s="110"/>
      <c r="GO3" s="110"/>
      <c r="GP3" s="110"/>
      <c r="GQ3" s="110"/>
      <c r="GR3" s="110"/>
      <c r="GS3" s="110"/>
      <c r="GT3" s="110"/>
      <c r="GU3" s="110"/>
      <c r="GV3" s="110"/>
      <c r="GW3" s="110"/>
      <c r="GX3" s="110"/>
      <c r="GY3" s="110"/>
      <c r="GZ3" s="110"/>
      <c r="HA3" s="110"/>
      <c r="HB3" s="110"/>
      <c r="HC3" s="110"/>
      <c r="HD3" s="110"/>
      <c r="HE3" s="110"/>
      <c r="HF3" s="110"/>
      <c r="HG3" s="110"/>
      <c r="HH3" s="110"/>
      <c r="HI3" s="110"/>
      <c r="HJ3" s="110"/>
      <c r="HK3" s="110"/>
      <c r="HL3" s="110"/>
      <c r="HM3" s="110"/>
      <c r="HN3" s="110"/>
      <c r="HO3" s="110"/>
      <c r="HP3" s="110"/>
      <c r="HQ3" s="110"/>
      <c r="HR3" s="110"/>
      <c r="HS3" s="110"/>
      <c r="HT3" s="110"/>
      <c r="HU3" s="110"/>
      <c r="HV3" s="110"/>
      <c r="HW3" s="110"/>
      <c r="HX3" s="110"/>
      <c r="HY3" s="110"/>
      <c r="HZ3" s="110"/>
      <c r="IA3" s="110"/>
      <c r="IB3" s="110"/>
      <c r="IC3" s="110"/>
      <c r="ID3" s="110"/>
      <c r="IE3" s="110"/>
      <c r="IF3" s="110"/>
      <c r="IG3" s="110"/>
      <c r="IH3" s="110"/>
      <c r="II3" s="110"/>
      <c r="IJ3" s="110"/>
      <c r="IK3" s="110"/>
      <c r="IL3" s="110"/>
      <c r="IM3" s="110"/>
      <c r="IN3" s="110"/>
      <c r="IO3" s="110"/>
      <c r="IP3" s="110"/>
      <c r="IQ3" s="110"/>
      <c r="IR3" s="110"/>
      <c r="IS3" s="110"/>
      <c r="IT3" s="110"/>
      <c r="IU3" s="110"/>
      <c r="IV3" s="110"/>
    </row>
    <row r="4" spans="2:256" ht="12.75" customHeight="1">
      <c r="B4" s="93"/>
      <c r="C4" s="93"/>
      <c r="D4" s="93"/>
      <c r="E4" s="93"/>
      <c r="F4" s="93"/>
      <c r="G4" s="93"/>
      <c r="H4" s="93"/>
      <c r="I4" s="93"/>
      <c r="J4" s="93"/>
      <c r="K4" s="93"/>
      <c r="L4" s="93"/>
      <c r="M4" s="93"/>
      <c r="N4" s="93"/>
      <c r="O4" s="9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09"/>
      <c r="EB4" s="109"/>
      <c r="EC4" s="109"/>
      <c r="ED4" s="109"/>
      <c r="EE4" s="109"/>
      <c r="EF4" s="109"/>
      <c r="EG4" s="109"/>
      <c r="EH4" s="109"/>
      <c r="EI4" s="109"/>
      <c r="EJ4" s="109"/>
      <c r="EK4" s="109"/>
      <c r="EL4" s="109"/>
      <c r="EM4" s="109"/>
      <c r="EN4" s="109"/>
      <c r="EO4" s="109"/>
      <c r="EP4" s="109"/>
      <c r="EQ4" s="109"/>
      <c r="ER4" s="109"/>
      <c r="ES4" s="109"/>
      <c r="ET4" s="109"/>
      <c r="EU4" s="109"/>
      <c r="EV4" s="109"/>
      <c r="EW4" s="109"/>
      <c r="EX4" s="109"/>
      <c r="EY4" s="109"/>
      <c r="EZ4" s="109"/>
      <c r="FA4" s="109"/>
      <c r="FB4" s="109"/>
      <c r="FC4" s="109"/>
      <c r="FD4" s="109"/>
      <c r="FE4" s="109"/>
      <c r="FF4" s="109"/>
      <c r="FG4" s="109"/>
      <c r="FH4" s="109"/>
      <c r="FI4" s="109"/>
      <c r="FJ4" s="109"/>
      <c r="FK4" s="109"/>
      <c r="FL4" s="109"/>
      <c r="FM4" s="109"/>
      <c r="FN4" s="109"/>
      <c r="FO4" s="109"/>
      <c r="FP4" s="109"/>
      <c r="FQ4" s="109"/>
      <c r="FR4" s="109"/>
      <c r="FS4" s="109"/>
      <c r="FT4" s="109"/>
      <c r="FU4" s="109"/>
      <c r="FV4" s="109"/>
      <c r="FW4" s="109"/>
      <c r="FX4" s="109"/>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c r="IR4" s="109"/>
      <c r="IS4" s="109"/>
      <c r="IT4" s="109"/>
      <c r="IU4" s="109"/>
      <c r="IV4" s="109"/>
    </row>
    <row r="5" spans="2:15" ht="12.75" customHeight="1">
      <c r="B5" s="93"/>
      <c r="C5" s="93"/>
      <c r="D5" s="93"/>
      <c r="E5" s="93"/>
      <c r="F5" s="93"/>
      <c r="G5" s="93"/>
      <c r="H5" s="93"/>
      <c r="I5" s="93"/>
      <c r="J5" s="93"/>
      <c r="K5" s="93"/>
      <c r="L5" s="93"/>
      <c r="M5" s="93"/>
      <c r="N5" s="93"/>
      <c r="O5" s="93"/>
    </row>
    <row r="6" spans="2:256" ht="12.75" customHeight="1">
      <c r="B6" s="731" t="s">
        <v>564</v>
      </c>
      <c r="C6" s="731"/>
      <c r="D6" s="94"/>
      <c r="E6" s="95" t="str">
        <f>IF(E7="...","Preenchido",IF(E7="Por favor preencha todas as células em aberto. Se não existirem ocorrências a registar deverá introduzir o número zero.","Por preencher","Preenchido com erros!"))</f>
        <v>Por preencher</v>
      </c>
      <c r="F6" s="96"/>
      <c r="G6" s="97" t="str">
        <f>IF('III - Mapas'!Q6&lt;&gt;0,"Por favor preencha todas as células em aberto. Se não existirem ocorrências a registar deverá introduzir o número zero.",IF('III - Mapas'!Q21="ERRO","Ao fazer referência a 'outras situações' no ponto 1.1.6., deverá obrigatoriamente discriminá-las no campo destinado às anotações.","..."))</f>
        <v>Por favor preencha todas as células em aberto. Se não existirem ocorrências a registar deverá introduzir o número zero.</v>
      </c>
      <c r="H6" s="98"/>
      <c r="I6" s="98"/>
      <c r="J6" s="98"/>
      <c r="K6" s="98"/>
      <c r="L6" s="98"/>
      <c r="M6" s="98"/>
      <c r="N6" s="98"/>
      <c r="O6" s="9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8"/>
      <c r="DF6" s="108"/>
      <c r="DG6" s="108"/>
      <c r="DH6" s="108"/>
      <c r="DI6" s="108"/>
      <c r="DJ6" s="108"/>
      <c r="DK6" s="108"/>
      <c r="DL6" s="108"/>
      <c r="DM6" s="108"/>
      <c r="DN6" s="108"/>
      <c r="DO6" s="108"/>
      <c r="DP6" s="108"/>
      <c r="DQ6" s="108"/>
      <c r="DR6" s="108"/>
      <c r="DS6" s="108"/>
      <c r="DT6" s="108"/>
      <c r="DU6" s="108"/>
      <c r="DV6" s="108"/>
      <c r="DW6" s="108"/>
      <c r="DX6" s="108"/>
      <c r="DY6" s="108"/>
      <c r="DZ6" s="108"/>
      <c r="EA6" s="108"/>
      <c r="EB6" s="108"/>
      <c r="EC6" s="108"/>
      <c r="ED6" s="108"/>
      <c r="EE6" s="108"/>
      <c r="EF6" s="108"/>
      <c r="EG6" s="108"/>
      <c r="EH6" s="108"/>
      <c r="EI6" s="108"/>
      <c r="EJ6" s="108"/>
      <c r="EK6" s="108"/>
      <c r="EL6" s="108"/>
      <c r="EM6" s="108"/>
      <c r="EN6" s="108"/>
      <c r="EO6" s="108"/>
      <c r="EP6" s="108"/>
      <c r="EQ6" s="108"/>
      <c r="ER6" s="108"/>
      <c r="ES6" s="108"/>
      <c r="ET6" s="108"/>
      <c r="EU6" s="108"/>
      <c r="EV6" s="108"/>
      <c r="EW6" s="108"/>
      <c r="EX6" s="108"/>
      <c r="EY6" s="108"/>
      <c r="EZ6" s="108"/>
      <c r="FA6" s="108"/>
      <c r="FB6" s="108"/>
      <c r="FC6" s="108"/>
      <c r="FD6" s="108"/>
      <c r="FE6" s="108"/>
      <c r="FF6" s="108"/>
      <c r="FG6" s="108"/>
      <c r="FH6" s="108"/>
      <c r="FI6" s="108"/>
      <c r="FJ6" s="108"/>
      <c r="FK6" s="108"/>
      <c r="FL6" s="108"/>
      <c r="FM6" s="108"/>
      <c r="FN6" s="108"/>
      <c r="FO6" s="108"/>
      <c r="FP6" s="108"/>
      <c r="FQ6" s="108"/>
      <c r="FR6" s="108"/>
      <c r="FS6" s="108"/>
      <c r="FT6" s="108"/>
      <c r="FU6" s="108"/>
      <c r="FV6" s="108"/>
      <c r="FW6" s="108"/>
      <c r="FX6" s="108"/>
      <c r="FY6" s="108"/>
      <c r="FZ6" s="108"/>
      <c r="GA6" s="108"/>
      <c r="GB6" s="108"/>
      <c r="GC6" s="108"/>
      <c r="GD6" s="108"/>
      <c r="GE6" s="108"/>
      <c r="GF6" s="108"/>
      <c r="GG6" s="108"/>
      <c r="GH6" s="108"/>
      <c r="GI6" s="108"/>
      <c r="GJ6" s="108"/>
      <c r="GK6" s="108"/>
      <c r="GL6" s="108"/>
      <c r="GM6" s="108"/>
      <c r="GN6" s="108"/>
      <c r="GO6" s="108"/>
      <c r="GP6" s="108"/>
      <c r="GQ6" s="108"/>
      <c r="GR6" s="108"/>
      <c r="GS6" s="108"/>
      <c r="GT6" s="108"/>
      <c r="GU6" s="108"/>
      <c r="GV6" s="108"/>
      <c r="GW6" s="108"/>
      <c r="GX6" s="108"/>
      <c r="GY6" s="108"/>
      <c r="GZ6" s="108"/>
      <c r="HA6" s="108"/>
      <c r="HB6" s="108"/>
      <c r="HC6" s="108"/>
      <c r="HD6" s="108"/>
      <c r="HE6" s="108"/>
      <c r="HF6" s="108"/>
      <c r="HG6" s="108"/>
      <c r="HH6" s="108"/>
      <c r="HI6" s="108"/>
      <c r="HJ6" s="108"/>
      <c r="HK6" s="108"/>
      <c r="HL6" s="108"/>
      <c r="HM6" s="108"/>
      <c r="HN6" s="108"/>
      <c r="HO6" s="108"/>
      <c r="HP6" s="108"/>
      <c r="HQ6" s="108"/>
      <c r="HR6" s="108"/>
      <c r="HS6" s="108"/>
      <c r="HT6" s="108"/>
      <c r="HU6" s="108"/>
      <c r="HV6" s="108"/>
      <c r="HW6" s="108"/>
      <c r="HX6" s="108"/>
      <c r="HY6" s="108"/>
      <c r="HZ6" s="108"/>
      <c r="IA6" s="108"/>
      <c r="IB6" s="108"/>
      <c r="IC6" s="108"/>
      <c r="ID6" s="108"/>
      <c r="IE6" s="108"/>
      <c r="IF6" s="108"/>
      <c r="IG6" s="108"/>
      <c r="IH6" s="108"/>
      <c r="II6" s="108"/>
      <c r="IJ6" s="108"/>
      <c r="IK6" s="108"/>
      <c r="IL6" s="108"/>
      <c r="IM6" s="108"/>
      <c r="IN6" s="108"/>
      <c r="IO6" s="108"/>
      <c r="IP6" s="108"/>
      <c r="IQ6" s="108"/>
      <c r="IR6" s="108"/>
      <c r="IS6" s="108"/>
      <c r="IT6" s="108"/>
      <c r="IU6" s="108"/>
      <c r="IV6" s="108"/>
    </row>
    <row r="7" spans="2:256" ht="12.75" customHeight="1">
      <c r="B7" s="732"/>
      <c r="C7" s="732"/>
      <c r="D7" s="94"/>
      <c r="E7" s="107" t="str">
        <f>G6</f>
        <v>Por favor preencha todas as células em aberto. Se não existirem ocorrências a registar deverá introduzir o número zero.</v>
      </c>
      <c r="F7" s="102"/>
      <c r="G7" s="102"/>
      <c r="H7" s="102"/>
      <c r="I7" s="102"/>
      <c r="J7" s="102"/>
      <c r="K7" s="102"/>
      <c r="L7" s="102"/>
      <c r="M7" s="102"/>
      <c r="N7" s="102"/>
      <c r="O7" s="102"/>
      <c r="P7" s="103"/>
      <c r="Q7" s="103"/>
      <c r="R7" s="103"/>
      <c r="S7" s="103"/>
      <c r="T7" s="103"/>
      <c r="U7" s="103"/>
      <c r="V7" s="103"/>
      <c r="W7" s="103"/>
      <c r="X7" s="103"/>
      <c r="Y7" s="103"/>
      <c r="Z7" s="103"/>
      <c r="AA7" s="103"/>
      <c r="AB7" s="103"/>
      <c r="AC7" s="103"/>
      <c r="AD7" s="103"/>
      <c r="AE7" s="103"/>
      <c r="AF7" s="103"/>
      <c r="AG7" s="103"/>
      <c r="AH7" s="103"/>
      <c r="AI7" s="103"/>
      <c r="AJ7" s="103"/>
      <c r="AK7" s="103"/>
      <c r="AL7" s="103"/>
      <c r="AM7" s="103"/>
      <c r="AN7" s="103"/>
      <c r="AO7" s="103"/>
      <c r="AP7" s="103"/>
      <c r="AQ7" s="103"/>
      <c r="AR7" s="103"/>
      <c r="AS7" s="103"/>
      <c r="AT7" s="103"/>
      <c r="AU7" s="103"/>
      <c r="AV7" s="103"/>
      <c r="AW7" s="103"/>
      <c r="AX7" s="103"/>
      <c r="AY7" s="103"/>
      <c r="AZ7" s="103"/>
      <c r="BA7" s="103"/>
      <c r="BB7" s="103"/>
      <c r="BC7" s="103"/>
      <c r="BD7" s="103"/>
      <c r="BE7" s="103"/>
      <c r="BF7" s="103"/>
      <c r="BG7" s="103"/>
      <c r="BH7" s="103"/>
      <c r="BI7" s="103"/>
      <c r="BJ7" s="103"/>
      <c r="BK7" s="103"/>
      <c r="BL7" s="103"/>
      <c r="BM7" s="103"/>
      <c r="BN7" s="103"/>
      <c r="BO7" s="103"/>
      <c r="BP7" s="103"/>
      <c r="BQ7" s="103"/>
      <c r="BR7" s="103"/>
      <c r="BS7" s="103"/>
      <c r="BT7" s="103"/>
      <c r="BU7" s="103"/>
      <c r="BV7" s="103"/>
      <c r="BW7" s="103"/>
      <c r="BX7" s="103"/>
      <c r="BY7" s="103"/>
      <c r="BZ7" s="103"/>
      <c r="CA7" s="103"/>
      <c r="CB7" s="103"/>
      <c r="CC7" s="103"/>
      <c r="CD7" s="103"/>
      <c r="CE7" s="103"/>
      <c r="CF7" s="103"/>
      <c r="CG7" s="103"/>
      <c r="CH7" s="103"/>
      <c r="CI7" s="103"/>
      <c r="CJ7" s="103"/>
      <c r="CK7" s="103"/>
      <c r="CL7" s="103"/>
      <c r="CM7" s="103"/>
      <c r="CN7" s="103"/>
      <c r="CO7" s="103"/>
      <c r="CP7" s="103"/>
      <c r="CQ7" s="103"/>
      <c r="CR7" s="103"/>
      <c r="CS7" s="103"/>
      <c r="CT7" s="103"/>
      <c r="CU7" s="103"/>
      <c r="CV7" s="103"/>
      <c r="CW7" s="103"/>
      <c r="CX7" s="103"/>
      <c r="CY7" s="103"/>
      <c r="CZ7" s="103"/>
      <c r="DA7" s="103"/>
      <c r="DB7" s="103"/>
      <c r="DC7" s="103"/>
      <c r="DD7" s="103"/>
      <c r="DE7" s="103"/>
      <c r="DF7" s="103"/>
      <c r="DG7" s="103"/>
      <c r="DH7" s="103"/>
      <c r="DI7" s="103"/>
      <c r="DJ7" s="103"/>
      <c r="DK7" s="103"/>
      <c r="DL7" s="103"/>
      <c r="DM7" s="103"/>
      <c r="DN7" s="103"/>
      <c r="DO7" s="103"/>
      <c r="DP7" s="103"/>
      <c r="DQ7" s="103"/>
      <c r="DR7" s="103"/>
      <c r="DS7" s="103"/>
      <c r="DT7" s="103"/>
      <c r="DU7" s="103"/>
      <c r="DV7" s="103"/>
      <c r="DW7" s="103"/>
      <c r="DX7" s="103"/>
      <c r="DY7" s="103"/>
      <c r="DZ7" s="103"/>
      <c r="EA7" s="103"/>
      <c r="EB7" s="103"/>
      <c r="EC7" s="103"/>
      <c r="ED7" s="103"/>
      <c r="EE7" s="103"/>
      <c r="EF7" s="103"/>
      <c r="EG7" s="103"/>
      <c r="EH7" s="103"/>
      <c r="EI7" s="103"/>
      <c r="EJ7" s="103"/>
      <c r="EK7" s="103"/>
      <c r="EL7" s="103"/>
      <c r="EM7" s="103"/>
      <c r="EN7" s="103"/>
      <c r="EO7" s="103"/>
      <c r="EP7" s="103"/>
      <c r="EQ7" s="103"/>
      <c r="ER7" s="103"/>
      <c r="ES7" s="103"/>
      <c r="ET7" s="103"/>
      <c r="EU7" s="103"/>
      <c r="EV7" s="103"/>
      <c r="EW7" s="103"/>
      <c r="EX7" s="103"/>
      <c r="EY7" s="103"/>
      <c r="EZ7" s="103"/>
      <c r="FA7" s="103"/>
      <c r="FB7" s="103"/>
      <c r="FC7" s="103"/>
      <c r="FD7" s="103"/>
      <c r="FE7" s="103"/>
      <c r="FF7" s="103"/>
      <c r="FG7" s="103"/>
      <c r="FH7" s="103"/>
      <c r="FI7" s="103"/>
      <c r="FJ7" s="103"/>
      <c r="FK7" s="103"/>
      <c r="FL7" s="103"/>
      <c r="FM7" s="103"/>
      <c r="FN7" s="103"/>
      <c r="FO7" s="103"/>
      <c r="FP7" s="103"/>
      <c r="FQ7" s="103"/>
      <c r="FR7" s="103"/>
      <c r="FS7" s="103"/>
      <c r="FT7" s="103"/>
      <c r="FU7" s="103"/>
      <c r="FV7" s="103"/>
      <c r="FW7" s="103"/>
      <c r="FX7" s="103"/>
      <c r="FY7" s="103"/>
      <c r="FZ7" s="103"/>
      <c r="GA7" s="103"/>
      <c r="GB7" s="103"/>
      <c r="GC7" s="103"/>
      <c r="GD7" s="103"/>
      <c r="GE7" s="103"/>
      <c r="GF7" s="103"/>
      <c r="GG7" s="103"/>
      <c r="GH7" s="103"/>
      <c r="GI7" s="103"/>
      <c r="GJ7" s="103"/>
      <c r="GK7" s="103"/>
      <c r="GL7" s="103"/>
      <c r="GM7" s="103"/>
      <c r="GN7" s="103"/>
      <c r="GO7" s="103"/>
      <c r="GP7" s="103"/>
      <c r="GQ7" s="103"/>
      <c r="GR7" s="103"/>
      <c r="GS7" s="103"/>
      <c r="GT7" s="103"/>
      <c r="GU7" s="103"/>
      <c r="GV7" s="103"/>
      <c r="GW7" s="103"/>
      <c r="GX7" s="103"/>
      <c r="GY7" s="103"/>
      <c r="GZ7" s="103"/>
      <c r="HA7" s="103"/>
      <c r="HB7" s="103"/>
      <c r="HC7" s="103"/>
      <c r="HD7" s="103"/>
      <c r="HE7" s="103"/>
      <c r="HF7" s="103"/>
      <c r="HG7" s="103"/>
      <c r="HH7" s="103"/>
      <c r="HI7" s="103"/>
      <c r="HJ7" s="103"/>
      <c r="HK7" s="103"/>
      <c r="HL7" s="103"/>
      <c r="HM7" s="103"/>
      <c r="HN7" s="103"/>
      <c r="HO7" s="103"/>
      <c r="HP7" s="103"/>
      <c r="HQ7" s="103"/>
      <c r="HR7" s="103"/>
      <c r="HS7" s="103"/>
      <c r="HT7" s="103"/>
      <c r="HU7" s="103"/>
      <c r="HV7" s="103"/>
      <c r="HW7" s="103"/>
      <c r="HX7" s="103"/>
      <c r="HY7" s="103"/>
      <c r="HZ7" s="103"/>
      <c r="IA7" s="103"/>
      <c r="IB7" s="103"/>
      <c r="IC7" s="103"/>
      <c r="ID7" s="103"/>
      <c r="IE7" s="103"/>
      <c r="IF7" s="103"/>
      <c r="IG7" s="103"/>
      <c r="IH7" s="103"/>
      <c r="II7" s="103"/>
      <c r="IJ7" s="103"/>
      <c r="IK7" s="103"/>
      <c r="IL7" s="103"/>
      <c r="IM7" s="103"/>
      <c r="IN7" s="103"/>
      <c r="IO7" s="103"/>
      <c r="IP7" s="103"/>
      <c r="IQ7" s="103"/>
      <c r="IR7" s="103"/>
      <c r="IS7" s="103"/>
      <c r="IT7" s="103"/>
      <c r="IU7" s="103"/>
      <c r="IV7" s="103"/>
    </row>
    <row r="8" spans="2:15" ht="12.75" customHeight="1">
      <c r="B8" s="93"/>
      <c r="C8" s="93"/>
      <c r="D8" s="93"/>
      <c r="E8" s="93"/>
      <c r="F8" s="93"/>
      <c r="G8" s="93"/>
      <c r="H8" s="93"/>
      <c r="I8" s="93"/>
      <c r="J8" s="93"/>
      <c r="K8" s="93"/>
      <c r="L8" s="93"/>
      <c r="M8" s="93"/>
      <c r="N8" s="93"/>
      <c r="O8" s="93"/>
    </row>
    <row r="9" spans="2:256" ht="12.75" customHeight="1">
      <c r="B9" s="731" t="s">
        <v>565</v>
      </c>
      <c r="C9" s="731"/>
      <c r="D9" s="94"/>
      <c r="E9" s="95" t="str">
        <f>IF(E10="...","Preenchido",IF(E10="Por favor preencha todas as células em aberto. Se não existirem ocorrências a registar deverá introduzir o número zero.","Por preencher","Preenchido com erros!"))</f>
        <v>Por preencher</v>
      </c>
      <c r="F9" s="96"/>
      <c r="G9" s="98" t="str">
        <f>IF('III - Mapas'!Q39&lt;&gt;0,"Por favor preencha todas as células em aberto. Se não existirem ocorrências a registar deverá introduzir o número zero.",H9)</f>
        <v>Por favor preencha todas as células em aberto. Se não existirem ocorrências a registar deverá introduzir o número zero.</v>
      </c>
      <c r="H9" s="98" t="str">
        <f>IF('III - Mapas'!D78="ERROH","O total de elementos do sexo masculino apresentados na coluna referente aos CARGOS POLITICOS/PESSOAL DOS GABINETES deverá coincidir com o apresentado no ponto 1.1 do quadro 1 para este grupo de pessoal.",IF('III - Mapas'!D78="ERROM","O total de elementos do sexo feminino apresentados na coluna referente aos CARGOS POLITICOS/PESSOAL DOS GABINETES deverá coincidir com o apresentado no ponto 1.1 do quadro 1 para este grupo de pessoal.",I9))</f>
        <v>...</v>
      </c>
      <c r="I9" s="98" t="str">
        <f>IF('III - Mapas'!E78="ERROH","O total de elementos do sexo masculino apresentados na coluna referente ao pessoal DIRIGENTE deverá coincidir com o apresentado no ponto 1.1 do quadro 1 para este grupo de pessoal.",IF('III - Mapas'!E78="ERROM","O total de elementos do sexo feminino apresentados na coluna referente ao pessoal DIRIGENTE deverá coincidir com o apresentado no ponto 1.1 do quadro 1 para este grupo de pessoal.",J9))</f>
        <v>...</v>
      </c>
      <c r="J9" s="98" t="str">
        <f>IF('III - Mapas'!F78="ERROH","O total de elementos do sexo masculino apresentados na coluna referente ao pessoal DOCENTE deverá coincidir com o apresentado no ponto 1.1 do quadro 1 para este grupo de pessoal.",IF('III - Mapas'!F78="ERROM","O total de elementos do sexo feminino apresentados na coluna referente ao pessoal de DOCENTE deverá coincidir com o apresentado no ponto 1.1 do quadro 1 para este grupo de pessoal.",K9))</f>
        <v>...</v>
      </c>
      <c r="K9" s="98" t="str">
        <f>IF('III - Mapas'!G78="ERROH","O total de elementos do sexo masculino apresentados na coluna referente ao pessoal de INFORMÁTICA deverá coincidir com o apresentado no ponto 1.1 do quadro 1 para este grupo de pessoal.",IF('III - Mapas'!G78="ERROM","O total de elementos do sexo feminino apresentados na coluna referente ao pessoal de INFORMÁTICA deverá coincidir com o apresentado no ponto 1.1 do quadro 1 para este grupo de pessoal.",L9))</f>
        <v>...</v>
      </c>
      <c r="L9" s="98" t="str">
        <f>IF('III - Mapas'!H78="ERROH","O total de elementos do sexo masculino pertencentes ao pessoal TÉCNICO SUPERIOR deverá coincidir com o apresentado no ponto 1.1 do quadro 1 para este grupo de pessoal.",IF('III - Mapas'!H78="ERROM","O total de elementos do sexo feminino pertencentes ao pessoal TÉCNICO SUPERIOR deverá coincidir com o apresentado no ponto 1.1 do quadro 1 para este grupo de pessoal.",M9))</f>
        <v>...</v>
      </c>
      <c r="M9" s="98" t="str">
        <f>IF('III - Mapas'!I78="ERROH","O total de elementos do sexo masculino pertencentes ao pessoal TÉCNICO deverá coincidir com o apresentado no ponto 1.1 do quadro 1 para este grupo de pessoal.",IF('III - Mapas'!I78="ERROM","O total de elementos do sexo feminino pertencentes ao pessoal TÉCNICO deverá coincidir com o apresentado no ponto 1.1 do quadro 1 para este grupo de pessoal.",N9))</f>
        <v>...</v>
      </c>
      <c r="N9" s="98" t="str">
        <f>IF('III - Mapas'!J78="ERROH","O total de elementos do sexo masculino pertencentes ao pessoal TÉCNICO-PROFISSIONAL deverá coincidir com o apresentado no ponto 1.1 do quadro 1 para este grupo de pessoal.",IF('III - Mapas'!J78="ERROM","O total de elementos do sexo feminino pertencentes ao pessoal TÉCNICO-PROFISSIONAL deverá coincidir com o apresentado no ponto 1.1 do quadro 1 para este grupo de pessoal.",O9))</f>
        <v>...</v>
      </c>
      <c r="O9" s="98" t="str">
        <f>IF('III - Mapas'!K78="ERROH","O total de elementos do sexo masculino pertencentes ao pessoal ADMINISTRATIVO deverá coincidir com o apresentado no ponto 1.1 do quadro 1 para este grupo de pessoal.",IF('III - Mapas'!K78="ERROM","O total de elementos do sexo feminino pertencentes ao pessoal ADMINISTRATIVO deverá coincidir com o apresentado no ponto 1.1 do quadro 1 para este grupo de pessoal.",P9))</f>
        <v>...</v>
      </c>
      <c r="P9" s="98" t="str">
        <f>IF('III - Mapas'!L78="ERROH","O total de elementos do sexo masculino pertencentes ao pessoal AUXILIAR deverá coincidir com o apresentado no ponto 1.1 do quadro 1 para este grupo de pessoal.",IF('III - Mapas'!L78="ERROM","O total de elementos do sexo feminino pertencentes ao pessoal AUXILIAR deverá coincidir com o apresentado no ponto 1.1 do quadro 1 para este grupo de pessoal.",Q9))</f>
        <v>...</v>
      </c>
      <c r="Q9" s="98" t="str">
        <f>IF('III - Mapas'!M78="ERROH","O total de elementos do sexo masculino pertencentes ao pessoal OPERÁRIO deverá coincidir com o apresentado no ponto 1.1 do quadro 1 para este grupo de pessoal.",IF('III - Mapas'!M78="ERROM","O total de elementos do sexo feminino pertencentes ao pessoal OPERÁRIO deverá coincidir com o apresentado no ponto 1.1 do quadro 1 para este grupo de pessoal.",R9))</f>
        <v>...</v>
      </c>
      <c r="R9" s="98" t="str">
        <f>IF('III - Mapas'!N78="ERROH","O total de elementos do sexo masculino pertencentes ao pessoal OUTROS deverá coincidir com o apresentado no ponto 1.1 do quadro 1 para este grupo de pessoal.",IF('III - Mapas'!N78="ERROM","O total de elementos do sexo feminino pertencentes ao pessoal OUTROS deverá coincidir com o apresentado no ponto 1.1 do quadro 1 para este grupo de pessoal.","..."))</f>
        <v>...</v>
      </c>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08"/>
    </row>
    <row r="10" spans="2:256" ht="12.75" customHeight="1">
      <c r="B10" s="732"/>
      <c r="C10" s="732"/>
      <c r="D10" s="94"/>
      <c r="E10" s="99" t="str">
        <f>G9</f>
        <v>Por favor preencha todas as células em aberto. Se não existirem ocorrências a registar deverá introduzir o número zero.</v>
      </c>
      <c r="F10" s="101"/>
      <c r="G10" s="102"/>
      <c r="H10" s="102"/>
      <c r="I10" s="102"/>
      <c r="J10" s="102"/>
      <c r="K10" s="102"/>
      <c r="L10" s="102"/>
      <c r="M10" s="102"/>
      <c r="N10" s="102"/>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3"/>
      <c r="CF10" s="103"/>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3"/>
      <c r="DU10" s="103"/>
      <c r="DV10" s="103"/>
      <c r="DW10" s="103"/>
      <c r="DX10" s="103"/>
      <c r="DY10" s="103"/>
      <c r="DZ10" s="103"/>
      <c r="EA10" s="103"/>
      <c r="EB10" s="103"/>
      <c r="EC10" s="103"/>
      <c r="ED10" s="103"/>
      <c r="EE10" s="103"/>
      <c r="EF10" s="103"/>
      <c r="EG10" s="103"/>
      <c r="EH10" s="103"/>
      <c r="EI10" s="103"/>
      <c r="EJ10" s="103"/>
      <c r="EK10" s="103"/>
      <c r="EL10" s="103"/>
      <c r="EM10" s="103"/>
      <c r="EN10" s="103"/>
      <c r="EO10" s="103"/>
      <c r="EP10" s="103"/>
      <c r="EQ10" s="103"/>
      <c r="ER10" s="103"/>
      <c r="ES10" s="103"/>
      <c r="ET10" s="103"/>
      <c r="EU10" s="103"/>
      <c r="EV10" s="103"/>
      <c r="EW10" s="103"/>
      <c r="EX10" s="103"/>
      <c r="EY10" s="103"/>
      <c r="EZ10" s="103"/>
      <c r="FA10" s="103"/>
      <c r="FB10" s="103"/>
      <c r="FC10" s="103"/>
      <c r="FD10" s="103"/>
      <c r="FE10" s="103"/>
      <c r="FF10" s="103"/>
      <c r="FG10" s="103"/>
      <c r="FH10" s="103"/>
      <c r="FI10" s="103"/>
      <c r="FJ10" s="103"/>
      <c r="FK10" s="103"/>
      <c r="FL10" s="103"/>
      <c r="FM10" s="103"/>
      <c r="FN10" s="103"/>
      <c r="FO10" s="103"/>
      <c r="FP10" s="103"/>
      <c r="FQ10" s="103"/>
      <c r="FR10" s="103"/>
      <c r="FS10" s="103"/>
      <c r="FT10" s="103"/>
      <c r="FU10" s="103"/>
      <c r="FV10" s="103"/>
      <c r="FW10" s="103"/>
      <c r="FX10" s="103"/>
      <c r="FY10" s="103"/>
      <c r="FZ10" s="103"/>
      <c r="GA10" s="103"/>
      <c r="GB10" s="103"/>
      <c r="GC10" s="103"/>
      <c r="GD10" s="103"/>
      <c r="GE10" s="103"/>
      <c r="GF10" s="103"/>
      <c r="GG10" s="103"/>
      <c r="GH10" s="103"/>
      <c r="GI10" s="103"/>
      <c r="GJ10" s="103"/>
      <c r="GK10" s="103"/>
      <c r="GL10" s="103"/>
      <c r="GM10" s="103"/>
      <c r="GN10" s="103"/>
      <c r="GO10" s="103"/>
      <c r="GP10" s="103"/>
      <c r="GQ10" s="103"/>
      <c r="GR10" s="103"/>
      <c r="GS10" s="103"/>
      <c r="GT10" s="103"/>
      <c r="GU10" s="103"/>
      <c r="GV10" s="103"/>
      <c r="GW10" s="103"/>
      <c r="GX10" s="103"/>
      <c r="GY10" s="103"/>
      <c r="GZ10" s="103"/>
      <c r="HA10" s="103"/>
      <c r="HB10" s="103"/>
      <c r="HC10" s="103"/>
      <c r="HD10" s="103"/>
      <c r="HE10" s="103"/>
      <c r="HF10" s="103"/>
      <c r="HG10" s="103"/>
      <c r="HH10" s="103"/>
      <c r="HI10" s="103"/>
      <c r="HJ10" s="103"/>
      <c r="HK10" s="103"/>
      <c r="HL10" s="103"/>
      <c r="HM10" s="103"/>
      <c r="HN10" s="103"/>
      <c r="HO10" s="103"/>
      <c r="HP10" s="103"/>
      <c r="HQ10" s="103"/>
      <c r="HR10" s="103"/>
      <c r="HS10" s="103"/>
      <c r="HT10" s="103"/>
      <c r="HU10" s="103"/>
      <c r="HV10" s="103"/>
      <c r="HW10" s="103"/>
      <c r="HX10" s="103"/>
      <c r="HY10" s="103"/>
      <c r="HZ10" s="103"/>
      <c r="IA10" s="103"/>
      <c r="IB10" s="103"/>
      <c r="IC10" s="103"/>
      <c r="ID10" s="103"/>
      <c r="IE10" s="103"/>
      <c r="IF10" s="103"/>
      <c r="IG10" s="103"/>
      <c r="IH10" s="103"/>
      <c r="II10" s="103"/>
      <c r="IJ10" s="103"/>
      <c r="IK10" s="103"/>
      <c r="IL10" s="103"/>
      <c r="IM10" s="103"/>
      <c r="IN10" s="103"/>
      <c r="IO10" s="103"/>
      <c r="IP10" s="103"/>
      <c r="IQ10" s="103"/>
      <c r="IR10" s="103"/>
      <c r="IS10" s="103"/>
      <c r="IT10" s="103"/>
      <c r="IU10" s="103"/>
      <c r="IV10" s="103"/>
    </row>
    <row r="11" spans="2:15" ht="12.75" customHeight="1">
      <c r="B11" s="93"/>
      <c r="C11" s="93"/>
      <c r="D11" s="93"/>
      <c r="E11" s="93"/>
      <c r="F11" s="93"/>
      <c r="G11" s="93"/>
      <c r="H11" s="93"/>
      <c r="I11" s="93"/>
      <c r="J11" s="93"/>
      <c r="K11" s="93"/>
      <c r="L11" s="93"/>
      <c r="M11" s="93"/>
      <c r="N11" s="93"/>
      <c r="O11" s="93"/>
    </row>
    <row r="12" spans="2:256" ht="12.75" customHeight="1">
      <c r="B12" s="731" t="s">
        <v>566</v>
      </c>
      <c r="C12" s="731"/>
      <c r="D12" s="94"/>
      <c r="E12" s="95" t="str">
        <f>IF(E13="...","Preenchido",IF(E13="Por favor preencha todas as células em aberto. Se não existirem ocorrências a registar deverá introduzir o número zero.","Por preencher","Preenchido com erros!"))</f>
        <v>Por preencher</v>
      </c>
      <c r="F12" s="96"/>
      <c r="G12" s="97" t="str">
        <f>IF('III - Mapas'!P79&lt;&gt;0,"Por favor preencha todas as células em aberto. Se não existirem ocorrências a registar deverá introduzir o número zero.",IF('III - Mapas'!P80="ERRO","O valor introduzido como somatorio das idades dos trabalhadores não está correcto.","..."))</f>
        <v>Por favor preencha todas as células em aberto. Se não existirem ocorrências a registar deverá introduzir o número zero.</v>
      </c>
      <c r="H12" s="98"/>
      <c r="I12" s="98"/>
      <c r="J12" s="98"/>
      <c r="K12" s="98"/>
      <c r="L12" s="98"/>
      <c r="M12" s="98"/>
      <c r="N12" s="98"/>
      <c r="O12" s="9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08"/>
    </row>
    <row r="13" spans="2:256" ht="12.75" customHeight="1">
      <c r="B13" s="732"/>
      <c r="C13" s="732"/>
      <c r="D13" s="94"/>
      <c r="E13" s="107" t="str">
        <f>G12</f>
        <v>Por favor preencha todas as células em aberto. Se não existirem ocorrências a registar deverá introduzir o número zero.</v>
      </c>
      <c r="F13" s="107"/>
      <c r="G13" s="107"/>
      <c r="H13" s="107"/>
      <c r="I13" s="107"/>
      <c r="J13" s="107"/>
      <c r="K13" s="107"/>
      <c r="L13" s="107"/>
      <c r="M13" s="107"/>
      <c r="N13" s="107"/>
      <c r="O13" s="107"/>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row>
    <row r="14" spans="2:15" ht="12.75" customHeight="1">
      <c r="B14" s="93"/>
      <c r="C14" s="93"/>
      <c r="D14" s="93"/>
      <c r="E14" s="93"/>
      <c r="F14" s="93"/>
      <c r="G14" s="93"/>
      <c r="H14" s="93"/>
      <c r="I14" s="93"/>
      <c r="J14" s="93"/>
      <c r="K14" s="93"/>
      <c r="L14" s="93"/>
      <c r="M14" s="93"/>
      <c r="N14" s="93"/>
      <c r="O14" s="93"/>
    </row>
    <row r="15" spans="2:256" ht="12.75" customHeight="1">
      <c r="B15" s="731" t="s">
        <v>567</v>
      </c>
      <c r="C15" s="731"/>
      <c r="D15" s="94"/>
      <c r="E15" s="95" t="str">
        <f>IF(E16="...","Preenchido",IF(E16="Por favor preencha todas as células em aberto. Se não existirem ocorrências a registar deverá introduzir o número zero.","Por preencher","Preenchido com erros!"))</f>
        <v>Por preencher</v>
      </c>
      <c r="F15" s="96"/>
      <c r="G15" s="98" t="str">
        <f>IF('III - Mapas'!Q92&lt;&gt;0,"Por favor preencha todas as células em aberto. Se não existirem ocorrências a registar deverá introduzir o número zero.",H15)</f>
        <v>Por favor preencha todas as células em aberto. Se não existirem ocorrências a registar deverá introduzir o número zero.</v>
      </c>
      <c r="H15" s="98" t="str">
        <f>IF('III - Mapas'!D119="ERROH","O total de elementos do sexo masculino apresentados na coluna referente aos CARGOS POLITICOS/PESSOAL DOS GABINETES deverá coincidir com o apresentado no ponto 1.1 do quadro 1 para este grupo de pessoal.",IF('III - Mapas'!D119="ERROM","O total de elementos do sexo feminino apresentados na coluna referente aos CARGOS POLITICOS/PESSOAL DOS GABINETES deverá coincidir com o apresentado no ponto 1.1 do quadro 1 para este grupo de pessoal.",I15))</f>
        <v>...</v>
      </c>
      <c r="I15" s="98" t="str">
        <f>IF('III - Mapas'!E119="ERROH","O total de elementos do sexo masculino apresentados na coluna referente ao pessoal DIRIGENTE deverá coincidir com o apresentado no ponto 1.1 do quadro 1 para este grupo de pessoal.",IF('III - Mapas'!E119="ERROM","O total de elementos do sexo feminino apresentados na coluna referente ao pessoal DIRIGENTE deverá coincidir com o apresentado no ponto 1.1 do quadro 1 para este grupo de pessoal.",J15))</f>
        <v>...</v>
      </c>
      <c r="J15" s="98" t="str">
        <f>IF('III - Mapas'!F119="ERROH","O total de elementos do sexo masculino apresentados na coluna referente ao pessoal DOCENTE deverá coincidir com o apresentado no ponto 1.1 do quadro 1 para este grupo de pessoal.",IF('III - Mapas'!F119="ERROM","O total de elementos do sexo feminino apresentados na coluna referente ao pessoal DOCENTE deverá coincidir com o apresentado no ponto 1.1 do quadro 1 para este grupo de pessoal.",K15))</f>
        <v>...</v>
      </c>
      <c r="K15" s="98" t="str">
        <f>IF('III - Mapas'!G119="ERROH","O total de elementos do sexo masculino apresentados na coluna referente ao pessoal de INFORMÁTICA deverá coincidir com o apresentado no ponto 1.1 do quadro 1 para este grupo de pessoal.",IF('III - Mapas'!G119="ERROM","O total de elementos do sexo feminino apresentados na coluna referente ao pessoal de INFORMÁTICA deverá coincidir com o apresentado no ponto 1.1 do quadro 1 para este grupo de pessoal.",L15))</f>
        <v>...</v>
      </c>
      <c r="L15" s="98" t="str">
        <f>IF('III - Mapas'!H119="ERROH","O total de elementos do sexo masculino pertencentes ao pessoal TÉCNICO SUPERIOR deverá coincidir com o apresentado no ponto 1.1 do quadro 1 para este grupo de pessoal.",IF('III - Mapas'!H119="ERROM","O total de elementos do sexo feminino pertencentes ao pessoal TÉCNICO SUPERIOR deverá coincidir com o apresentado no ponto 1.1 do quadro 1 para este grupo de pessoal.",M15))</f>
        <v>...</v>
      </c>
      <c r="M15" s="98" t="str">
        <f>IF('III - Mapas'!I119="ERROH","O total de elementos do sexo masculino pertencentes ao pessoal TÉCNICO deverá coincidir com o apresentado no ponto 1.1 do quadro 1 para este grupo de pessoal.",IF('III - Mapas'!I119="ERROM","O total de elementos do sexo feminino pertencentes ao pessoal TÉCNICO deverá coincidir com o apresentado no ponto 1.1 do quadro 1 para este grupo de pessoal.",N15))</f>
        <v>...</v>
      </c>
      <c r="N15" s="98" t="str">
        <f>IF('III - Mapas'!J119="ERROH","O total de elementos do sexo masculino pertencentes ao pessoal TÉCNICO-PROFISSIONAL deverá coincidir com o apresentado no ponto 1.1 do quadro 1 para este grupo de pessoal.",IF('III - Mapas'!J119="ERROM","O total de elementos do sexo feminino pertencentes ao pessoal TÉCNICO-PROFISSIONAL deverá coincidir com o apresentado no ponto 1.1 do quadro 1 para este grupo de pessoal.",O15))</f>
        <v>...</v>
      </c>
      <c r="O15" s="98" t="str">
        <f>IF('III - Mapas'!K119="ERROH","O total de elementos do sexo masculino pertencentes ao pessoal ADMINISTRATIVO deverá coincidir com o apresentado no ponto 1.1 do quadro 1 para este grupo de pessoal.",IF('III - Mapas'!K119="ERROM","O total de elementos do sexo feminino pertencentes ao pessoal ADMINISTRATIVO deverá coincidir com o apresentado no ponto 1.1 do quadro 1 para este grupo de pessoal.",P15))</f>
        <v>...</v>
      </c>
      <c r="P15" s="98" t="str">
        <f>IF('III - Mapas'!L119="ERROH","O total de elementos do sexo masculino pertencentes ao pessoal AUXILIAR deverá coincidir com o apresentado no ponto 1.1 do quadro 1 para este grupo de pessoal.",IF('III - Mapas'!L119="ERROM","O total de elementos do sexo feminino pertencentes ao pessoal AUXILIAR deverá coincidir com o apresentado no ponto 1.1 do quadro 1 para este grupo de pessoal.",Q15))</f>
        <v>...</v>
      </c>
      <c r="Q15" s="98" t="str">
        <f>IF('III - Mapas'!M119="ERROH","O total de elementos do sexo masculino pertencentes ao pessoal OPERÁRIO deverá coincidir com o apresentado no ponto 1.1 do quadro 1 para este grupo de pessoal.",IF('III - Mapas'!M119="ERROM","O total de elementos do sexo feminino pertencentes ao pessoal OPERÁRIO deverá coincidir com o apresentado no ponto 1.1 do quadro 1 para este grupo de pessoal.",R15))</f>
        <v>...</v>
      </c>
      <c r="R15" s="98" t="str">
        <f>IF('III - Mapas'!N119="ERROH","O total de elementos do sexo masculino pertencentes ao pessoal OUTROS deverá coincidir com o apresentado no ponto 1.1 do quadro 1 para este grupo de pessoal.",IF('III - Mapas'!N119="ERROM","O total de elementos do sexo feminino pertencentes ao pessoal OUTROS deverá coincidir com o apresentado no ponto 1.1 do quadro 1 para este grupo de pessoal.","..."))</f>
        <v>...</v>
      </c>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08"/>
    </row>
    <row r="16" spans="2:256" ht="12.75" customHeight="1">
      <c r="B16" s="732"/>
      <c r="C16" s="732"/>
      <c r="D16" s="94"/>
      <c r="E16" s="107" t="str">
        <f>G15</f>
        <v>Por favor preencha todas as células em aberto. Se não existirem ocorrências a registar deverá introduzir o número zero.</v>
      </c>
      <c r="F16" s="107"/>
      <c r="G16" s="102"/>
      <c r="H16" s="102"/>
      <c r="I16" s="102"/>
      <c r="J16" s="102"/>
      <c r="K16" s="102"/>
      <c r="L16" s="102"/>
      <c r="M16" s="102"/>
      <c r="N16" s="102"/>
      <c r="O16" s="107"/>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103"/>
      <c r="BF16" s="103"/>
      <c r="BG16" s="103"/>
      <c r="BH16" s="103"/>
      <c r="BI16" s="103"/>
      <c r="BJ16" s="103"/>
      <c r="BK16" s="103"/>
      <c r="BL16" s="103"/>
      <c r="BM16" s="103"/>
      <c r="BN16" s="103"/>
      <c r="BO16" s="103"/>
      <c r="BP16" s="103"/>
      <c r="BQ16" s="103"/>
      <c r="BR16" s="103"/>
      <c r="BS16" s="103"/>
      <c r="BT16" s="103"/>
      <c r="BU16" s="103"/>
      <c r="BV16" s="103"/>
      <c r="BW16" s="103"/>
      <c r="BX16" s="103"/>
      <c r="BY16" s="103"/>
      <c r="BZ16" s="103"/>
      <c r="CA16" s="103"/>
      <c r="CB16" s="103"/>
      <c r="CC16" s="103"/>
      <c r="CD16" s="103"/>
      <c r="CE16" s="103"/>
      <c r="CF16" s="103"/>
      <c r="CG16" s="103"/>
      <c r="CH16" s="103"/>
      <c r="CI16" s="103"/>
      <c r="CJ16" s="103"/>
      <c r="CK16" s="103"/>
      <c r="CL16" s="103"/>
      <c r="CM16" s="103"/>
      <c r="CN16" s="103"/>
      <c r="CO16" s="103"/>
      <c r="CP16" s="103"/>
      <c r="CQ16" s="103"/>
      <c r="CR16" s="103"/>
      <c r="CS16" s="103"/>
      <c r="CT16" s="103"/>
      <c r="CU16" s="103"/>
      <c r="CV16" s="103"/>
      <c r="CW16" s="103"/>
      <c r="CX16" s="103"/>
      <c r="CY16" s="103"/>
      <c r="CZ16" s="103"/>
      <c r="DA16" s="103"/>
      <c r="DB16" s="103"/>
      <c r="DC16" s="103"/>
      <c r="DD16" s="103"/>
      <c r="DE16" s="103"/>
      <c r="DF16" s="103"/>
      <c r="DG16" s="103"/>
      <c r="DH16" s="103"/>
      <c r="DI16" s="103"/>
      <c r="DJ16" s="103"/>
      <c r="DK16" s="103"/>
      <c r="DL16" s="103"/>
      <c r="DM16" s="103"/>
      <c r="DN16" s="103"/>
      <c r="DO16" s="103"/>
      <c r="DP16" s="103"/>
      <c r="DQ16" s="103"/>
      <c r="DR16" s="103"/>
      <c r="DS16" s="103"/>
      <c r="DT16" s="103"/>
      <c r="DU16" s="103"/>
      <c r="DV16" s="103"/>
      <c r="DW16" s="103"/>
      <c r="DX16" s="103"/>
      <c r="DY16" s="103"/>
      <c r="DZ16" s="103"/>
      <c r="EA16" s="103"/>
      <c r="EB16" s="103"/>
      <c r="EC16" s="103"/>
      <c r="ED16" s="103"/>
      <c r="EE16" s="103"/>
      <c r="EF16" s="103"/>
      <c r="EG16" s="103"/>
      <c r="EH16" s="103"/>
      <c r="EI16" s="103"/>
      <c r="EJ16" s="103"/>
      <c r="EK16" s="103"/>
      <c r="EL16" s="103"/>
      <c r="EM16" s="103"/>
      <c r="EN16" s="103"/>
      <c r="EO16" s="103"/>
      <c r="EP16" s="103"/>
      <c r="EQ16" s="103"/>
      <c r="ER16" s="103"/>
      <c r="ES16" s="103"/>
      <c r="ET16" s="103"/>
      <c r="EU16" s="103"/>
      <c r="EV16" s="103"/>
      <c r="EW16" s="103"/>
      <c r="EX16" s="103"/>
      <c r="EY16" s="103"/>
      <c r="EZ16" s="103"/>
      <c r="FA16" s="103"/>
      <c r="FB16" s="103"/>
      <c r="FC16" s="103"/>
      <c r="FD16" s="103"/>
      <c r="FE16" s="103"/>
      <c r="FF16" s="103"/>
      <c r="FG16" s="103"/>
      <c r="FH16" s="103"/>
      <c r="FI16" s="103"/>
      <c r="FJ16" s="103"/>
      <c r="FK16" s="103"/>
      <c r="FL16" s="103"/>
      <c r="FM16" s="103"/>
      <c r="FN16" s="103"/>
      <c r="FO16" s="103"/>
      <c r="FP16" s="103"/>
      <c r="FQ16" s="103"/>
      <c r="FR16" s="103"/>
      <c r="FS16" s="103"/>
      <c r="FT16" s="103"/>
      <c r="FU16" s="103"/>
      <c r="FV16" s="103"/>
      <c r="FW16" s="103"/>
      <c r="FX16" s="103"/>
      <c r="FY16" s="103"/>
      <c r="FZ16" s="103"/>
      <c r="GA16" s="103"/>
      <c r="GB16" s="103"/>
      <c r="GC16" s="103"/>
      <c r="GD16" s="103"/>
      <c r="GE16" s="103"/>
      <c r="GF16" s="103"/>
      <c r="GG16" s="103"/>
      <c r="GH16" s="103"/>
      <c r="GI16" s="103"/>
      <c r="GJ16" s="103"/>
      <c r="GK16" s="103"/>
      <c r="GL16" s="103"/>
      <c r="GM16" s="103"/>
      <c r="GN16" s="103"/>
      <c r="GO16" s="103"/>
      <c r="GP16" s="103"/>
      <c r="GQ16" s="103"/>
      <c r="GR16" s="103"/>
      <c r="GS16" s="103"/>
      <c r="GT16" s="103"/>
      <c r="GU16" s="103"/>
      <c r="GV16" s="103"/>
      <c r="GW16" s="103"/>
      <c r="GX16" s="103"/>
      <c r="GY16" s="103"/>
      <c r="GZ16" s="103"/>
      <c r="HA16" s="103"/>
      <c r="HB16" s="103"/>
      <c r="HC16" s="103"/>
      <c r="HD16" s="103"/>
      <c r="HE16" s="103"/>
      <c r="HF16" s="103"/>
      <c r="HG16" s="103"/>
      <c r="HH16" s="103"/>
      <c r="HI16" s="103"/>
      <c r="HJ16" s="103"/>
      <c r="HK16" s="103"/>
      <c r="HL16" s="103"/>
      <c r="HM16" s="103"/>
      <c r="HN16" s="103"/>
      <c r="HO16" s="103"/>
      <c r="HP16" s="103"/>
      <c r="HQ16" s="103"/>
      <c r="HR16" s="103"/>
      <c r="HS16" s="103"/>
      <c r="HT16" s="103"/>
      <c r="HU16" s="103"/>
      <c r="HV16" s="103"/>
      <c r="HW16" s="103"/>
      <c r="HX16" s="103"/>
      <c r="HY16" s="103"/>
      <c r="HZ16" s="103"/>
      <c r="IA16" s="103"/>
      <c r="IB16" s="103"/>
      <c r="IC16" s="103"/>
      <c r="ID16" s="103"/>
      <c r="IE16" s="103"/>
      <c r="IF16" s="103"/>
      <c r="IG16" s="103"/>
      <c r="IH16" s="103"/>
      <c r="II16" s="103"/>
      <c r="IJ16" s="103"/>
      <c r="IK16" s="103"/>
      <c r="IL16" s="103"/>
      <c r="IM16" s="103"/>
      <c r="IN16" s="103"/>
      <c r="IO16" s="103"/>
      <c r="IP16" s="103"/>
      <c r="IQ16" s="103"/>
      <c r="IR16" s="103"/>
      <c r="IS16" s="103"/>
      <c r="IT16" s="103"/>
      <c r="IU16" s="103"/>
      <c r="IV16" s="103"/>
    </row>
    <row r="17" spans="2:15" ht="12.75" customHeight="1">
      <c r="B17" s="93"/>
      <c r="C17" s="93"/>
      <c r="D17" s="93"/>
      <c r="E17" s="93"/>
      <c r="F17" s="93"/>
      <c r="G17" s="93"/>
      <c r="H17" s="93"/>
      <c r="I17" s="93"/>
      <c r="J17" s="93"/>
      <c r="K17" s="93"/>
      <c r="L17" s="93"/>
      <c r="M17" s="93"/>
      <c r="N17" s="93"/>
      <c r="O17" s="93"/>
    </row>
    <row r="18" spans="2:256" ht="12.75" customHeight="1">
      <c r="B18" s="731" t="s">
        <v>568</v>
      </c>
      <c r="C18" s="731"/>
      <c r="D18" s="94"/>
      <c r="E18" s="95" t="str">
        <f>IF(E19="...","Preenchido",IF(E19="Por favor preencha todas as células em aberto. Se não existirem ocorrências a registar deverá introduzir o número zero.","Por preencher","Preenchido com erros!"))</f>
        <v>Por preencher</v>
      </c>
      <c r="F18" s="96"/>
      <c r="G18" s="97" t="str">
        <f>IF('III - Mapas'!P120&lt;&gt;0,"Por favor preencha todas as células em aberto. Se não existirem ocorrências a registar deverá introduzir o número zero.",IF('III - Mapas'!P121="ERRO","O valor introduzido como somatorio das antiguidades dos trabalhadores não está correcto.","..."))</f>
        <v>Por favor preencha todas as células em aberto. Se não existirem ocorrências a registar deverá introduzir o número zero.</v>
      </c>
      <c r="H18" s="98"/>
      <c r="I18" s="98"/>
      <c r="J18" s="98"/>
      <c r="K18" s="98"/>
      <c r="L18" s="98"/>
      <c r="M18" s="98"/>
      <c r="N18" s="98"/>
      <c r="O18" s="9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08"/>
    </row>
    <row r="19" spans="2:256" ht="12.75" customHeight="1">
      <c r="B19" s="732"/>
      <c r="C19" s="732"/>
      <c r="D19" s="94"/>
      <c r="E19" s="107" t="str">
        <f>G18</f>
        <v>Por favor preencha todas as células em aberto. Se não existirem ocorrências a registar deverá introduzir o número zero.</v>
      </c>
      <c r="F19" s="107"/>
      <c r="G19" s="107"/>
      <c r="H19" s="107"/>
      <c r="I19" s="107"/>
      <c r="J19" s="107"/>
      <c r="K19" s="107"/>
      <c r="L19" s="107"/>
      <c r="M19" s="107"/>
      <c r="N19" s="107"/>
      <c r="O19" s="107"/>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3"/>
      <c r="GY19" s="103"/>
      <c r="GZ19" s="103"/>
      <c r="HA19" s="103"/>
      <c r="HB19" s="103"/>
      <c r="HC19" s="103"/>
      <c r="HD19" s="103"/>
      <c r="HE19" s="103"/>
      <c r="HF19" s="103"/>
      <c r="HG19" s="103"/>
      <c r="HH19" s="103"/>
      <c r="HI19" s="103"/>
      <c r="HJ19" s="103"/>
      <c r="HK19" s="103"/>
      <c r="HL19" s="103"/>
      <c r="HM19" s="103"/>
      <c r="HN19" s="103"/>
      <c r="HO19" s="103"/>
      <c r="HP19" s="103"/>
      <c r="HQ19" s="103"/>
      <c r="HR19" s="103"/>
      <c r="HS19" s="103"/>
      <c r="HT19" s="103"/>
      <c r="HU19" s="103"/>
      <c r="HV19" s="103"/>
      <c r="HW19" s="103"/>
      <c r="HX19" s="103"/>
      <c r="HY19" s="103"/>
      <c r="HZ19" s="103"/>
      <c r="IA19" s="103"/>
      <c r="IB19" s="103"/>
      <c r="IC19" s="103"/>
      <c r="ID19" s="103"/>
      <c r="IE19" s="103"/>
      <c r="IF19" s="103"/>
      <c r="IG19" s="103"/>
      <c r="IH19" s="103"/>
      <c r="II19" s="103"/>
      <c r="IJ19" s="103"/>
      <c r="IK19" s="103"/>
      <c r="IL19" s="103"/>
      <c r="IM19" s="103"/>
      <c r="IN19" s="103"/>
      <c r="IO19" s="103"/>
      <c r="IP19" s="103"/>
      <c r="IQ19" s="103"/>
      <c r="IR19" s="103"/>
      <c r="IS19" s="103"/>
      <c r="IT19" s="103"/>
      <c r="IU19" s="103"/>
      <c r="IV19" s="103"/>
    </row>
    <row r="20" spans="2:15" ht="12.75" customHeight="1">
      <c r="B20" s="93"/>
      <c r="C20" s="93"/>
      <c r="D20" s="93"/>
      <c r="E20" s="93"/>
      <c r="F20" s="93"/>
      <c r="G20" s="93"/>
      <c r="H20" s="93"/>
      <c r="I20" s="93"/>
      <c r="J20" s="93"/>
      <c r="K20" s="93"/>
      <c r="L20" s="93"/>
      <c r="M20" s="93"/>
      <c r="N20" s="93"/>
      <c r="O20" s="93"/>
    </row>
    <row r="21" spans="2:256" ht="12.75" customHeight="1">
      <c r="B21" s="731" t="s">
        <v>569</v>
      </c>
      <c r="C21" s="731"/>
      <c r="D21" s="94"/>
      <c r="E21" s="95" t="str">
        <f>IF(E22="...","Preenchido",IF(E22="Por favor preencha todas as células em aberto. Se não existirem ocorrências a registar deverá introduzir o número zero.","Por preencher",""))</f>
        <v>Por preencher</v>
      </c>
      <c r="F21" s="96"/>
      <c r="G21" s="97" t="str">
        <f>IF('III - Mapas'!Q133&lt;&gt;0,"Por favor preencha todas as células em aberto. Se não existirem ocorrências a registar deverá introduzir o número zero.","...")</f>
        <v>Por favor preencha todas as células em aberto. Se não existirem ocorrências a registar deverá introduzir o número zero.</v>
      </c>
      <c r="H21" s="98"/>
      <c r="I21" s="98"/>
      <c r="J21" s="98"/>
      <c r="K21" s="98"/>
      <c r="L21" s="98"/>
      <c r="M21" s="98"/>
      <c r="N21" s="98"/>
      <c r="O21" s="9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08"/>
      <c r="AP21" s="108"/>
      <c r="AQ21" s="108"/>
      <c r="AR21" s="108"/>
      <c r="AS21" s="108"/>
      <c r="AT21" s="108"/>
      <c r="AU21" s="108"/>
      <c r="AV21" s="108"/>
      <c r="AW21" s="108"/>
      <c r="AX21" s="108"/>
      <c r="AY21" s="108"/>
      <c r="AZ21" s="108"/>
      <c r="BA21" s="108"/>
      <c r="BB21" s="108"/>
      <c r="BC21" s="108"/>
      <c r="BD21" s="108"/>
      <c r="BE21" s="108"/>
      <c r="BF21" s="108"/>
      <c r="BG21" s="108"/>
      <c r="BH21" s="108"/>
      <c r="BI21" s="108"/>
      <c r="BJ21" s="108"/>
      <c r="BK21" s="108"/>
      <c r="BL21" s="108"/>
      <c r="BM21" s="108"/>
      <c r="BN21" s="108"/>
      <c r="BO21" s="108"/>
      <c r="BP21" s="108"/>
      <c r="BQ21" s="108"/>
      <c r="BR21" s="108"/>
      <c r="BS21" s="108"/>
      <c r="BT21" s="108"/>
      <c r="BU21" s="108"/>
      <c r="BV21" s="108"/>
      <c r="BW21" s="108"/>
      <c r="BX21" s="108"/>
      <c r="BY21" s="108"/>
      <c r="BZ21" s="108"/>
      <c r="CA21" s="108"/>
      <c r="CB21" s="108"/>
      <c r="CC21" s="108"/>
      <c r="CD21" s="108"/>
      <c r="CE21" s="108"/>
      <c r="CF21" s="108"/>
      <c r="CG21" s="108"/>
      <c r="CH21" s="108"/>
      <c r="CI21" s="108"/>
      <c r="CJ21" s="108"/>
      <c r="CK21" s="108"/>
      <c r="CL21" s="108"/>
      <c r="CM21" s="108"/>
      <c r="CN21" s="108"/>
      <c r="CO21" s="108"/>
      <c r="CP21" s="108"/>
      <c r="CQ21" s="108"/>
      <c r="CR21" s="108"/>
      <c r="CS21" s="108"/>
      <c r="CT21" s="108"/>
      <c r="CU21" s="108"/>
      <c r="CV21" s="108"/>
      <c r="CW21" s="108"/>
      <c r="CX21" s="108"/>
      <c r="CY21" s="108"/>
      <c r="CZ21" s="108"/>
      <c r="DA21" s="108"/>
      <c r="DB21" s="108"/>
      <c r="DC21" s="108"/>
      <c r="DD21" s="108"/>
      <c r="DE21" s="108"/>
      <c r="DF21" s="108"/>
      <c r="DG21" s="108"/>
      <c r="DH21" s="108"/>
      <c r="DI21" s="108"/>
      <c r="DJ21" s="108"/>
      <c r="DK21" s="108"/>
      <c r="DL21" s="108"/>
      <c r="DM21" s="108"/>
      <c r="DN21" s="108"/>
      <c r="DO21" s="108"/>
      <c r="DP21" s="108"/>
      <c r="DQ21" s="108"/>
      <c r="DR21" s="108"/>
      <c r="DS21" s="108"/>
      <c r="DT21" s="108"/>
      <c r="DU21" s="108"/>
      <c r="DV21" s="108"/>
      <c r="DW21" s="108"/>
      <c r="DX21" s="108"/>
      <c r="DY21" s="108"/>
      <c r="DZ21" s="108"/>
      <c r="EA21" s="108"/>
      <c r="EB21" s="108"/>
      <c r="EC21" s="108"/>
      <c r="ED21" s="108"/>
      <c r="EE21" s="108"/>
      <c r="EF21" s="108"/>
      <c r="EG21" s="108"/>
      <c r="EH21" s="108"/>
      <c r="EI21" s="108"/>
      <c r="EJ21" s="108"/>
      <c r="EK21" s="108"/>
      <c r="EL21" s="108"/>
      <c r="EM21" s="108"/>
      <c r="EN21" s="108"/>
      <c r="EO21" s="108"/>
      <c r="EP21" s="108"/>
      <c r="EQ21" s="108"/>
      <c r="ER21" s="108"/>
      <c r="ES21" s="108"/>
      <c r="ET21" s="108"/>
      <c r="EU21" s="108"/>
      <c r="EV21" s="108"/>
      <c r="EW21" s="108"/>
      <c r="EX21" s="108"/>
      <c r="EY21" s="108"/>
      <c r="EZ21" s="108"/>
      <c r="FA21" s="108"/>
      <c r="FB21" s="108"/>
      <c r="FC21" s="108"/>
      <c r="FD21" s="108"/>
      <c r="FE21" s="108"/>
      <c r="FF21" s="108"/>
      <c r="FG21" s="108"/>
      <c r="FH21" s="108"/>
      <c r="FI21" s="108"/>
      <c r="FJ21" s="108"/>
      <c r="FK21" s="108"/>
      <c r="FL21" s="108"/>
      <c r="FM21" s="108"/>
      <c r="FN21" s="108"/>
      <c r="FO21" s="108"/>
      <c r="FP21" s="108"/>
      <c r="FQ21" s="108"/>
      <c r="FR21" s="108"/>
      <c r="FS21" s="108"/>
      <c r="FT21" s="108"/>
      <c r="FU21" s="108"/>
      <c r="FV21" s="108"/>
      <c r="FW21" s="108"/>
      <c r="FX21" s="108"/>
      <c r="FY21" s="108"/>
      <c r="FZ21" s="108"/>
      <c r="GA21" s="108"/>
      <c r="GB21" s="108"/>
      <c r="GC21" s="108"/>
      <c r="GD21" s="108"/>
      <c r="GE21" s="108"/>
      <c r="GF21" s="108"/>
      <c r="GG21" s="108"/>
      <c r="GH21" s="108"/>
      <c r="GI21" s="108"/>
      <c r="GJ21" s="108"/>
      <c r="GK21" s="108"/>
      <c r="GL21" s="108"/>
      <c r="GM21" s="108"/>
      <c r="GN21" s="108"/>
      <c r="GO21" s="108"/>
      <c r="GP21" s="108"/>
      <c r="GQ21" s="108"/>
      <c r="GR21" s="108"/>
      <c r="GS21" s="108"/>
      <c r="GT21" s="108"/>
      <c r="GU21" s="108"/>
      <c r="GV21" s="108"/>
      <c r="GW21" s="108"/>
      <c r="GX21" s="108"/>
      <c r="GY21" s="108"/>
      <c r="GZ21" s="108"/>
      <c r="HA21" s="108"/>
      <c r="HB21" s="108"/>
      <c r="HC21" s="108"/>
      <c r="HD21" s="108"/>
      <c r="HE21" s="108"/>
      <c r="HF21" s="108"/>
      <c r="HG21" s="108"/>
      <c r="HH21" s="108"/>
      <c r="HI21" s="108"/>
      <c r="HJ21" s="108"/>
      <c r="HK21" s="108"/>
      <c r="HL21" s="108"/>
      <c r="HM21" s="108"/>
      <c r="HN21" s="108"/>
      <c r="HO21" s="108"/>
      <c r="HP21" s="108"/>
      <c r="HQ21" s="108"/>
      <c r="HR21" s="108"/>
      <c r="HS21" s="108"/>
      <c r="HT21" s="108"/>
      <c r="HU21" s="108"/>
      <c r="HV21" s="108"/>
      <c r="HW21" s="108"/>
      <c r="HX21" s="108"/>
      <c r="HY21" s="108"/>
      <c r="HZ21" s="108"/>
      <c r="IA21" s="108"/>
      <c r="IB21" s="108"/>
      <c r="IC21" s="108"/>
      <c r="ID21" s="108"/>
      <c r="IE21" s="108"/>
      <c r="IF21" s="108"/>
      <c r="IG21" s="108"/>
      <c r="IH21" s="108"/>
      <c r="II21" s="108"/>
      <c r="IJ21" s="108"/>
      <c r="IK21" s="108"/>
      <c r="IL21" s="108"/>
      <c r="IM21" s="108"/>
      <c r="IN21" s="108"/>
      <c r="IO21" s="108"/>
      <c r="IP21" s="108"/>
      <c r="IQ21" s="108"/>
      <c r="IR21" s="108"/>
      <c r="IS21" s="108"/>
      <c r="IT21" s="108"/>
      <c r="IU21" s="108"/>
      <c r="IV21" s="108"/>
    </row>
    <row r="22" spans="2:256" ht="12.75" customHeight="1">
      <c r="B22" s="732"/>
      <c r="C22" s="732"/>
      <c r="D22" s="94"/>
      <c r="E22" s="107" t="str">
        <f>G21</f>
        <v>Por favor preencha todas as células em aberto. Se não existirem ocorrências a registar deverá introduzir o número zero.</v>
      </c>
      <c r="F22" s="107"/>
      <c r="G22" s="107"/>
      <c r="H22" s="107"/>
      <c r="I22" s="107"/>
      <c r="J22" s="107"/>
      <c r="K22" s="107"/>
      <c r="L22" s="107"/>
      <c r="M22" s="107"/>
      <c r="N22" s="107"/>
      <c r="O22" s="107"/>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3"/>
      <c r="GY22" s="103"/>
      <c r="GZ22" s="103"/>
      <c r="HA22" s="103"/>
      <c r="HB22" s="103"/>
      <c r="HC22" s="103"/>
      <c r="HD22" s="103"/>
      <c r="HE22" s="103"/>
      <c r="HF22" s="103"/>
      <c r="HG22" s="103"/>
      <c r="HH22" s="103"/>
      <c r="HI22" s="103"/>
      <c r="HJ22" s="103"/>
      <c r="HK22" s="103"/>
      <c r="HL22" s="103"/>
      <c r="HM22" s="103"/>
      <c r="HN22" s="103"/>
      <c r="HO22" s="103"/>
      <c r="HP22" s="103"/>
      <c r="HQ22" s="103"/>
      <c r="HR22" s="103"/>
      <c r="HS22" s="103"/>
      <c r="HT22" s="103"/>
      <c r="HU22" s="103"/>
      <c r="HV22" s="103"/>
      <c r="HW22" s="103"/>
      <c r="HX22" s="103"/>
      <c r="HY22" s="103"/>
      <c r="HZ22" s="103"/>
      <c r="IA22" s="103"/>
      <c r="IB22" s="103"/>
      <c r="IC22" s="103"/>
      <c r="ID22" s="103"/>
      <c r="IE22" s="103"/>
      <c r="IF22" s="103"/>
      <c r="IG22" s="103"/>
      <c r="IH22" s="103"/>
      <c r="II22" s="103"/>
      <c r="IJ22" s="103"/>
      <c r="IK22" s="103"/>
      <c r="IL22" s="103"/>
      <c r="IM22" s="103"/>
      <c r="IN22" s="103"/>
      <c r="IO22" s="103"/>
      <c r="IP22" s="103"/>
      <c r="IQ22" s="103"/>
      <c r="IR22" s="103"/>
      <c r="IS22" s="103"/>
      <c r="IT22" s="103"/>
      <c r="IU22" s="103"/>
      <c r="IV22" s="103"/>
    </row>
    <row r="23" spans="3:14" ht="12.75" customHeight="1">
      <c r="C23" s="94"/>
      <c r="D23" s="94"/>
      <c r="E23" s="104"/>
      <c r="F23" s="105"/>
      <c r="G23" s="105"/>
      <c r="H23" s="105"/>
      <c r="I23" s="105"/>
      <c r="J23" s="105"/>
      <c r="K23" s="105"/>
      <c r="L23" s="105"/>
      <c r="M23" s="105"/>
      <c r="N23" s="105"/>
    </row>
    <row r="24" spans="2:256" ht="12.75" customHeight="1">
      <c r="B24" s="731" t="s">
        <v>570</v>
      </c>
      <c r="C24" s="731"/>
      <c r="D24" s="94"/>
      <c r="E24" s="95" t="str">
        <f>IF(E25="...","Preenchido",IF(E25="Por favor preencha todas as células em aberto. Se não existirem ocorrências a registar deverá introduzir o número zero.","Por preencher",""))</f>
        <v>Por preencher</v>
      </c>
      <c r="F24" s="96"/>
      <c r="G24" s="97" t="str">
        <f>IF('III - Mapas'!Q155&lt;&gt;0,"Por favor preencha todas as células em aberto. Se não existirem ocorrências a registar deverá introduzir o número zero.","...")</f>
        <v>Por favor preencha todas as células em aberto. Se não existirem ocorrências a registar deverá introduzir o número zero.</v>
      </c>
      <c r="H24" s="98"/>
      <c r="I24" s="98"/>
      <c r="J24" s="98"/>
      <c r="K24" s="98"/>
      <c r="L24" s="179"/>
      <c r="M24" s="98"/>
      <c r="N24" s="98"/>
      <c r="O24" s="9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c r="AR24" s="108"/>
      <c r="AS24" s="108"/>
      <c r="AT24" s="108"/>
      <c r="AU24" s="108"/>
      <c r="AV24" s="108"/>
      <c r="AW24" s="108"/>
      <c r="AX24" s="108"/>
      <c r="AY24" s="108"/>
      <c r="AZ24" s="108"/>
      <c r="BA24" s="108"/>
      <c r="BB24" s="108"/>
      <c r="BC24" s="108"/>
      <c r="BD24" s="108"/>
      <c r="BE24" s="108"/>
      <c r="BF24" s="108"/>
      <c r="BG24" s="108"/>
      <c r="BH24" s="108"/>
      <c r="BI24" s="108"/>
      <c r="BJ24" s="108"/>
      <c r="BK24" s="108"/>
      <c r="BL24" s="108"/>
      <c r="BM24" s="108"/>
      <c r="BN24" s="108"/>
      <c r="BO24" s="108"/>
      <c r="BP24" s="108"/>
      <c r="BQ24" s="108"/>
      <c r="BR24" s="108"/>
      <c r="BS24" s="108"/>
      <c r="BT24" s="108"/>
      <c r="BU24" s="108"/>
      <c r="BV24" s="108"/>
      <c r="BW24" s="108"/>
      <c r="BX24" s="108"/>
      <c r="BY24" s="108"/>
      <c r="BZ24" s="108"/>
      <c r="CA24" s="108"/>
      <c r="CB24" s="108"/>
      <c r="CC24" s="108"/>
      <c r="CD24" s="108"/>
      <c r="CE24" s="108"/>
      <c r="CF24" s="108"/>
      <c r="CG24" s="108"/>
      <c r="CH24" s="108"/>
      <c r="CI24" s="108"/>
      <c r="CJ24" s="108"/>
      <c r="CK24" s="108"/>
      <c r="CL24" s="108"/>
      <c r="CM24" s="108"/>
      <c r="CN24" s="108"/>
      <c r="CO24" s="108"/>
      <c r="CP24" s="108"/>
      <c r="CQ24" s="108"/>
      <c r="CR24" s="108"/>
      <c r="CS24" s="108"/>
      <c r="CT24" s="108"/>
      <c r="CU24" s="108"/>
      <c r="CV24" s="108"/>
      <c r="CW24" s="108"/>
      <c r="CX24" s="108"/>
      <c r="CY24" s="108"/>
      <c r="CZ24" s="108"/>
      <c r="DA24" s="108"/>
      <c r="DB24" s="108"/>
      <c r="DC24" s="108"/>
      <c r="DD24" s="108"/>
      <c r="DE24" s="108"/>
      <c r="DF24" s="108"/>
      <c r="DG24" s="108"/>
      <c r="DH24" s="108"/>
      <c r="DI24" s="108"/>
      <c r="DJ24" s="108"/>
      <c r="DK24" s="108"/>
      <c r="DL24" s="108"/>
      <c r="DM24" s="108"/>
      <c r="DN24" s="108"/>
      <c r="DO24" s="108"/>
      <c r="DP24" s="108"/>
      <c r="DQ24" s="108"/>
      <c r="DR24" s="108"/>
      <c r="DS24" s="108"/>
      <c r="DT24" s="108"/>
      <c r="DU24" s="108"/>
      <c r="DV24" s="108"/>
      <c r="DW24" s="108"/>
      <c r="DX24" s="108"/>
      <c r="DY24" s="108"/>
      <c r="DZ24" s="108"/>
      <c r="EA24" s="108"/>
      <c r="EB24" s="108"/>
      <c r="EC24" s="108"/>
      <c r="ED24" s="108"/>
      <c r="EE24" s="108"/>
      <c r="EF24" s="108"/>
      <c r="EG24" s="108"/>
      <c r="EH24" s="108"/>
      <c r="EI24" s="108"/>
      <c r="EJ24" s="108"/>
      <c r="EK24" s="108"/>
      <c r="EL24" s="108"/>
      <c r="EM24" s="108"/>
      <c r="EN24" s="108"/>
      <c r="EO24" s="108"/>
      <c r="EP24" s="108"/>
      <c r="EQ24" s="108"/>
      <c r="ER24" s="108"/>
      <c r="ES24" s="108"/>
      <c r="ET24" s="108"/>
      <c r="EU24" s="108"/>
      <c r="EV24" s="108"/>
      <c r="EW24" s="108"/>
      <c r="EX24" s="108"/>
      <c r="EY24" s="108"/>
      <c r="EZ24" s="108"/>
      <c r="FA24" s="108"/>
      <c r="FB24" s="108"/>
      <c r="FC24" s="108"/>
      <c r="FD24" s="108"/>
      <c r="FE24" s="108"/>
      <c r="FF24" s="108"/>
      <c r="FG24" s="108"/>
      <c r="FH24" s="108"/>
      <c r="FI24" s="108"/>
      <c r="FJ24" s="108"/>
      <c r="FK24" s="108"/>
      <c r="FL24" s="108"/>
      <c r="FM24" s="108"/>
      <c r="FN24" s="108"/>
      <c r="FO24" s="108"/>
      <c r="FP24" s="108"/>
      <c r="FQ24" s="108"/>
      <c r="FR24" s="108"/>
      <c r="FS24" s="108"/>
      <c r="FT24" s="108"/>
      <c r="FU24" s="108"/>
      <c r="FV24" s="108"/>
      <c r="FW24" s="108"/>
      <c r="FX24" s="108"/>
      <c r="FY24" s="108"/>
      <c r="FZ24" s="108"/>
      <c r="GA24" s="108"/>
      <c r="GB24" s="108"/>
      <c r="GC24" s="108"/>
      <c r="GD24" s="108"/>
      <c r="GE24" s="108"/>
      <c r="GF24" s="108"/>
      <c r="GG24" s="108"/>
      <c r="GH24" s="108"/>
      <c r="GI24" s="108"/>
      <c r="GJ24" s="108"/>
      <c r="GK24" s="108"/>
      <c r="GL24" s="108"/>
      <c r="GM24" s="108"/>
      <c r="GN24" s="108"/>
      <c r="GO24" s="108"/>
      <c r="GP24" s="108"/>
      <c r="GQ24" s="108"/>
      <c r="GR24" s="108"/>
      <c r="GS24" s="108"/>
      <c r="GT24" s="108"/>
      <c r="GU24" s="108"/>
      <c r="GV24" s="108"/>
      <c r="GW24" s="108"/>
      <c r="GX24" s="108"/>
      <c r="GY24" s="108"/>
      <c r="GZ24" s="108"/>
      <c r="HA24" s="108"/>
      <c r="HB24" s="108"/>
      <c r="HC24" s="108"/>
      <c r="HD24" s="108"/>
      <c r="HE24" s="108"/>
      <c r="HF24" s="108"/>
      <c r="HG24" s="108"/>
      <c r="HH24" s="108"/>
      <c r="HI24" s="108"/>
      <c r="HJ24" s="108"/>
      <c r="HK24" s="108"/>
      <c r="HL24" s="108"/>
      <c r="HM24" s="108"/>
      <c r="HN24" s="108"/>
      <c r="HO24" s="108"/>
      <c r="HP24" s="108"/>
      <c r="HQ24" s="108"/>
      <c r="HR24" s="108"/>
      <c r="HS24" s="108"/>
      <c r="HT24" s="108"/>
      <c r="HU24" s="108"/>
      <c r="HV24" s="108"/>
      <c r="HW24" s="108"/>
      <c r="HX24" s="108"/>
      <c r="HY24" s="108"/>
      <c r="HZ24" s="108"/>
      <c r="IA24" s="108"/>
      <c r="IB24" s="108"/>
      <c r="IC24" s="108"/>
      <c r="ID24" s="108"/>
      <c r="IE24" s="108"/>
      <c r="IF24" s="108"/>
      <c r="IG24" s="108"/>
      <c r="IH24" s="108"/>
      <c r="II24" s="108"/>
      <c r="IJ24" s="108"/>
      <c r="IK24" s="108"/>
      <c r="IL24" s="108"/>
      <c r="IM24" s="108"/>
      <c r="IN24" s="108"/>
      <c r="IO24" s="108"/>
      <c r="IP24" s="108"/>
      <c r="IQ24" s="108"/>
      <c r="IR24" s="108"/>
      <c r="IS24" s="108"/>
      <c r="IT24" s="108"/>
      <c r="IU24" s="108"/>
      <c r="IV24" s="108"/>
    </row>
    <row r="25" spans="2:256" ht="12.75" customHeight="1">
      <c r="B25" s="732"/>
      <c r="C25" s="732"/>
      <c r="D25" s="94"/>
      <c r="E25" s="107" t="str">
        <f>G24</f>
        <v>Por favor preencha todas as células em aberto. Se não existirem ocorrências a registar deverá introduzir o número zero.</v>
      </c>
      <c r="F25" s="107"/>
      <c r="G25" s="107"/>
      <c r="H25" s="107"/>
      <c r="I25" s="107"/>
      <c r="J25" s="107"/>
      <c r="K25" s="107"/>
      <c r="L25" s="107"/>
      <c r="M25" s="107"/>
      <c r="N25" s="107"/>
      <c r="O25" s="107"/>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row>
    <row r="26" spans="3:14" ht="12.75" customHeight="1">
      <c r="C26" s="94"/>
      <c r="D26" s="94"/>
      <c r="E26" s="104"/>
      <c r="F26" s="105"/>
      <c r="G26" s="105"/>
      <c r="H26" s="105"/>
      <c r="I26" s="105"/>
      <c r="J26" s="105"/>
      <c r="K26" s="105"/>
      <c r="L26" s="105"/>
      <c r="M26" s="105"/>
      <c r="N26" s="105"/>
    </row>
    <row r="27" spans="2:256" ht="12.75" customHeight="1">
      <c r="B27" s="731" t="s">
        <v>571</v>
      </c>
      <c r="C27" s="731"/>
      <c r="D27" s="94"/>
      <c r="E27" s="95" t="str">
        <f>IF(E28="...","Preenchido",IF(E28="Por favor preencha todas as células em aberto. Se não existirem ocorrências a registar deverá introduzir o número zero.","Por preencher","Preenchido com erros!"))</f>
        <v>Por preencher</v>
      </c>
      <c r="F27" s="96"/>
      <c r="G27" s="98" t="str">
        <f>IF('III - Mapas'!Q165&lt;&gt;0,"Por favor preencha todas as células em aberto. Se não existirem ocorrências a registar deverá introduzir o número zero.",H27)</f>
        <v>Por favor preencha todas as células em aberto. Se não existirem ocorrências a registar deverá introduzir o número zero.</v>
      </c>
      <c r="H27" s="98" t="str">
        <f>IF('III - Mapas'!D198="ERROH","O total de elementos do sexo masculino apresentados na coluna referente aos CARGOS POLITICOS/PESSOAL DOS GABINETES deverá coincidir com o apresentado no ponto 1.1 do quadro 1 para este grupo de pessoal.",IF('III - Mapas'!D198="ERROM","O total de elementos do sexo feminino apresentados na coluna referente aos CARGOS POLITICOS/PESSOAL DOS GABINETES deverá coincidir com o apresentado no ponto 1.1 do quadro 1 para este grupo de pessoal.",I27))</f>
        <v>...</v>
      </c>
      <c r="I27" s="98" t="str">
        <f>IF('III - Mapas'!E198="ERROH","O total de elementos do sexo masculino apresentados na coluna referente ao pessoal DIRIGENTE deverá coincidir com o apresentado no ponto 1.1 do quadro 1 para este grupo de pessoal.",IF('III - Mapas'!E198="ERROM","O total de elementos do sexo feminino apresentados na coluna referente ao pessoal DIRIGENTE deverá coincidir com o apresentado no ponto 1.1 do quadro 1 para este grupo de pessoal.",J27))</f>
        <v>...</v>
      </c>
      <c r="J27" s="98" t="str">
        <f>IF('III - Mapas'!F198="ERROH","O total de elementos do sexo masculino apresentados na coluna referente ao pessoal DOCENTE deverá coincidir com o apresentado no ponto 1.1 do quadro 1 para este grupo de pessoal.",IF('III - Mapas'!F198="ERROM","O total de elementos do sexo feminino apresentados na coluna referente ao pessoal DOCENTE deverá coincidir com o apresentado no ponto 1.1 do quadro 1 para este grupo de pessoal.",K27))</f>
        <v>...</v>
      </c>
      <c r="K27" s="98" t="str">
        <f>IF('III - Mapas'!G198="ERROH","O total de elementos do sexo masculino apresentados na coluna referente ao pessoal de INFORMÁTICA deverá coincidir com o apresentado no ponto 1.1 do quadro 1 para este grupo de pessoal.",IF('III - Mapas'!G198="ERROM","O total de elementos do sexo feminino apresentados na coluna referente ao pessoal de INFORMÁTICA deverá coincidir com o apresentado no ponto 1.1 do quadro 1 para este grupo de pessoal.",L27))</f>
        <v>...</v>
      </c>
      <c r="L27" s="98" t="str">
        <f>IF('III - Mapas'!H198="ERROH","O total de elementos do sexo masculino pertencentes ao pessoal TÉCNICO SUPERIOR deverá coincidir com o apresentado no ponto 1.1 do quadro 1 para este grupo de pessoal.",IF('III - Mapas'!H198="ERROM","O total de elementos do sexo feminino pertencentes ao pessoal TÉCNICO SUPERIOR deverá coincidir com o apresentado no ponto 1.1 do quadro 1 para este grupo de pessoal.",M27))</f>
        <v>...</v>
      </c>
      <c r="M27" s="98" t="str">
        <f>IF('III - Mapas'!I198="ERROH","O total de elementos do sexo masculino pertencentes ao pessoal TÉCNICO deverá coincidir com o apresentado no ponto 1.1 do quadro 1 para este grupo de pessoal.",IF('III - Mapas'!I198="ERROM","O total de elementos do sexo feminino pertencentes ao pessoal TÉCNICO deverá coincidir com o apresentado no ponto 1.1 do quadro 1 para este grupo de pessoal.",N27))</f>
        <v>...</v>
      </c>
      <c r="N27" s="98" t="str">
        <f>IF('III - Mapas'!J198="ERROH","O total de elementos do sexo masculino pertencentes ao pessoal TÉCNICO-PROFISSIONAL deverá coincidir com o apresentado no ponto 1.1 do quadro 1 para este grupo de pessoal.",IF('III - Mapas'!J198="ERROM","O total de elementos do sexo feminino pertencentes ao pessoal TÉCNICO-PROFISSIONAL deverá coincidir com o apresentado no ponto 1.1 do quadro 1 para este grupo de pessoal.",O27))</f>
        <v>...</v>
      </c>
      <c r="O27" s="98" t="str">
        <f>IF('III - Mapas'!K198="ERROH","O total de elementos do sexo masculino pertencentes ao pessoal ADMINISTRATIVO deverá coincidir com o apresentado no ponto 1.1 do quadro 1 para este grupo de pessoal.",IF('III - Mapas'!K198="ERROM","O total de elementos do sexo feminino pertencentes ao pessoal ADMINISTRATIVO deverá coincidir com o apresentado no ponto 1.1 do quadro 1 para este grupo de pessoal.",P27))</f>
        <v>...</v>
      </c>
      <c r="P27" s="98" t="str">
        <f>IF('III - Mapas'!L198="ERROH","O total de elementos do sexo masculino pertencentes ao pessoal AUXILIAR deverá coincidir com o apresentado no ponto 1.1 do quadro 1 para este grupo de pessoal.",IF('III - Mapas'!L198="ERROM","O total de elementos do sexo feminino pertencentes ao pessoal AUXILIAR deverá coincidir com o apresentado no ponto 1.1 do quadro 1 para este grupo de pessoal.",Q27))</f>
        <v>...</v>
      </c>
      <c r="Q27" s="98" t="str">
        <f>IF('III - Mapas'!M198="ERROH","O total de elementos do sexo masculino pertencentes ao pessoal OPERÁRIO deverá coincidir com o apresentado no ponto 1.1 do quadro 1 para este grupo de pessoal.",IF('III - Mapas'!M198="ERROM","O total de elementos do sexo feminino pertencentes ao pessoal OPERÁRIO deverá coincidir com o apresentado no ponto 1.1 do quadro 1 para este grupo de pessoal.",R27))</f>
        <v>...</v>
      </c>
      <c r="R27" s="98" t="str">
        <f>IF('III - Mapas'!N198="ERROH","O total de elementos do sexo masculino pertencentes ao pessoal OUTROS deverá coincidir com o apresentado no ponto 1.1 do quadro 1 para este grupo de pessoal.",IF('III - Mapas'!N198="ERROM","O total de elementos do sexo feminino pertencentes ao pessoal OUTROS deverá coincidir com o apresentado no ponto 1.1 do quadro 1 para este grupo de pessoal.","..."))</f>
        <v>...</v>
      </c>
      <c r="S27" s="108"/>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08"/>
      <c r="CS27" s="108"/>
      <c r="CT27" s="108"/>
      <c r="CU27" s="108"/>
      <c r="CV27" s="108"/>
      <c r="CW27" s="108"/>
      <c r="CX27" s="108"/>
      <c r="CY27" s="108"/>
      <c r="CZ27" s="108"/>
      <c r="DA27" s="108"/>
      <c r="DB27" s="108"/>
      <c r="DC27" s="108"/>
      <c r="DD27" s="108"/>
      <c r="DE27" s="108"/>
      <c r="DF27" s="108"/>
      <c r="DG27" s="108"/>
      <c r="DH27" s="108"/>
      <c r="DI27" s="108"/>
      <c r="DJ27" s="108"/>
      <c r="DK27" s="108"/>
      <c r="DL27" s="108"/>
      <c r="DM27" s="108"/>
      <c r="DN27" s="108"/>
      <c r="DO27" s="108"/>
      <c r="DP27" s="108"/>
      <c r="DQ27" s="108"/>
      <c r="DR27" s="108"/>
      <c r="DS27" s="108"/>
      <c r="DT27" s="108"/>
      <c r="DU27" s="108"/>
      <c r="DV27" s="108"/>
      <c r="DW27" s="108"/>
      <c r="DX27" s="108"/>
      <c r="DY27" s="108"/>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108"/>
      <c r="GM27" s="108"/>
      <c r="GN27" s="108"/>
      <c r="GO27" s="108"/>
      <c r="GP27" s="108"/>
      <c r="GQ27" s="108"/>
      <c r="GR27" s="108"/>
      <c r="GS27" s="108"/>
      <c r="GT27" s="108"/>
      <c r="GU27" s="108"/>
      <c r="GV27" s="108"/>
      <c r="GW27" s="108"/>
      <c r="GX27" s="108"/>
      <c r="GY27" s="108"/>
      <c r="GZ27" s="108"/>
      <c r="HA27" s="108"/>
      <c r="HB27" s="108"/>
      <c r="HC27" s="108"/>
      <c r="HD27" s="108"/>
      <c r="HE27" s="108"/>
      <c r="HF27" s="108"/>
      <c r="HG27" s="108"/>
      <c r="HH27" s="108"/>
      <c r="HI27" s="108"/>
      <c r="HJ27" s="108"/>
      <c r="HK27" s="108"/>
      <c r="HL27" s="108"/>
      <c r="HM27" s="108"/>
      <c r="HN27" s="108"/>
      <c r="HO27" s="108"/>
      <c r="HP27" s="108"/>
      <c r="HQ27" s="108"/>
      <c r="HR27" s="108"/>
      <c r="HS27" s="108"/>
      <c r="HT27" s="108"/>
      <c r="HU27" s="108"/>
      <c r="HV27" s="108"/>
      <c r="HW27" s="108"/>
      <c r="HX27" s="108"/>
      <c r="HY27" s="108"/>
      <c r="HZ27" s="108"/>
      <c r="IA27" s="108"/>
      <c r="IB27" s="108"/>
      <c r="IC27" s="108"/>
      <c r="ID27" s="108"/>
      <c r="IE27" s="108"/>
      <c r="IF27" s="108"/>
      <c r="IG27" s="108"/>
      <c r="IH27" s="108"/>
      <c r="II27" s="108"/>
      <c r="IJ27" s="108"/>
      <c r="IK27" s="108"/>
      <c r="IL27" s="108"/>
      <c r="IM27" s="108"/>
      <c r="IN27" s="108"/>
      <c r="IO27" s="108"/>
      <c r="IP27" s="108"/>
      <c r="IQ27" s="108"/>
      <c r="IR27" s="108"/>
      <c r="IS27" s="108"/>
      <c r="IT27" s="108"/>
      <c r="IU27" s="108"/>
      <c r="IV27" s="108"/>
    </row>
    <row r="28" spans="2:256" ht="12.75" customHeight="1">
      <c r="B28" s="732"/>
      <c r="C28" s="732"/>
      <c r="D28" s="94"/>
      <c r="E28" s="107" t="str">
        <f>G27</f>
        <v>Por favor preencha todas as células em aberto. Se não existirem ocorrências a registar deverá introduzir o número zero.</v>
      </c>
      <c r="F28" s="107"/>
      <c r="G28" s="107"/>
      <c r="H28" s="107"/>
      <c r="I28" s="107"/>
      <c r="J28" s="107"/>
      <c r="K28" s="107"/>
      <c r="L28" s="107"/>
      <c r="M28" s="107"/>
      <c r="N28" s="107"/>
      <c r="O28" s="107"/>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c r="IV28" s="103"/>
    </row>
    <row r="29" spans="2:14" ht="12.75" customHeight="1">
      <c r="B29" s="106"/>
      <c r="C29" s="94"/>
      <c r="D29" s="94"/>
      <c r="E29" s="104"/>
      <c r="F29" s="105"/>
      <c r="G29" s="105"/>
      <c r="H29" s="105"/>
      <c r="I29" s="105"/>
      <c r="J29" s="105"/>
      <c r="K29" s="105"/>
      <c r="L29" s="105"/>
      <c r="M29" s="105"/>
      <c r="N29" s="105"/>
    </row>
    <row r="30" spans="2:256" ht="12.75" customHeight="1">
      <c r="B30" s="731" t="s">
        <v>572</v>
      </c>
      <c r="C30" s="731"/>
      <c r="D30" s="94"/>
      <c r="E30" s="95" t="str">
        <f>IF(E31="...","Preenchido",IF(E31="Por favor preencha todas as células em aberto. Se não existirem ocorrências a registar deverá introduzir o número zero.","Por preencher","Preenchido com erros!"))</f>
        <v>Por preencher</v>
      </c>
      <c r="F30" s="96"/>
      <c r="G30" s="97" t="str">
        <f>IF('III - Mapas'!Q208&lt;&gt;0,"Por favor preencha todas as células em aberto. Se não existirem ocorrências a registar deverá introduzir o número zero.",IF('III - Mapas'!Q229="ERRO","Ao fazer referência a 'outras situações' no ponto 1.9.9., deverá obrigatoriamente discriminá-las no campo destinado às anotações.","..."))</f>
        <v>Por favor preencha todas as células em aberto. Se não existirem ocorrências a registar deverá introduzir o número zero.</v>
      </c>
      <c r="H30" s="98"/>
      <c r="I30" s="98"/>
      <c r="J30" s="98"/>
      <c r="K30" s="98"/>
      <c r="L30" s="98"/>
      <c r="M30" s="98"/>
      <c r="N30" s="98"/>
      <c r="O30" s="98"/>
      <c r="P30" s="108"/>
      <c r="Q30" s="108"/>
      <c r="R30" s="108"/>
      <c r="S30" s="108"/>
      <c r="T30" s="108"/>
      <c r="U30" s="108"/>
      <c r="V30" s="108"/>
      <c r="W30" s="108"/>
      <c r="X30" s="108"/>
      <c r="Y30" s="108"/>
      <c r="Z30" s="108"/>
      <c r="AA30" s="108"/>
      <c r="AB30" s="108"/>
      <c r="AC30" s="108"/>
      <c r="AD30" s="108"/>
      <c r="AE30" s="108"/>
      <c r="AF30" s="108"/>
      <c r="AG30" s="108"/>
      <c r="AH30" s="108"/>
      <c r="AI30" s="108"/>
      <c r="AJ30" s="108"/>
      <c r="AK30" s="108"/>
      <c r="AL30" s="108"/>
      <c r="AM30" s="108"/>
      <c r="AN30" s="108"/>
      <c r="AO30" s="108"/>
      <c r="AP30" s="108"/>
      <c r="AQ30" s="108"/>
      <c r="AR30" s="108"/>
      <c r="AS30" s="108"/>
      <c r="AT30" s="108"/>
      <c r="AU30" s="108"/>
      <c r="AV30" s="108"/>
      <c r="AW30" s="108"/>
      <c r="AX30" s="108"/>
      <c r="AY30" s="108"/>
      <c r="AZ30" s="108"/>
      <c r="BA30" s="108"/>
      <c r="BB30" s="108"/>
      <c r="BC30" s="108"/>
      <c r="BD30" s="108"/>
      <c r="BE30" s="108"/>
      <c r="BF30" s="108"/>
      <c r="BG30" s="108"/>
      <c r="BH30" s="108"/>
      <c r="BI30" s="108"/>
      <c r="BJ30" s="108"/>
      <c r="BK30" s="108"/>
      <c r="BL30" s="108"/>
      <c r="BM30" s="108"/>
      <c r="BN30" s="108"/>
      <c r="BO30" s="108"/>
      <c r="BP30" s="108"/>
      <c r="BQ30" s="108"/>
      <c r="BR30" s="108"/>
      <c r="BS30" s="108"/>
      <c r="BT30" s="108"/>
      <c r="BU30" s="108"/>
      <c r="BV30" s="108"/>
      <c r="BW30" s="108"/>
      <c r="BX30" s="108"/>
      <c r="BY30" s="108"/>
      <c r="BZ30" s="108"/>
      <c r="CA30" s="108"/>
      <c r="CB30" s="108"/>
      <c r="CC30" s="108"/>
      <c r="CD30" s="108"/>
      <c r="CE30" s="108"/>
      <c r="CF30" s="108"/>
      <c r="CG30" s="108"/>
      <c r="CH30" s="108"/>
      <c r="CI30" s="108"/>
      <c r="CJ30" s="108"/>
      <c r="CK30" s="108"/>
      <c r="CL30" s="108"/>
      <c r="CM30" s="108"/>
      <c r="CN30" s="108"/>
      <c r="CO30" s="108"/>
      <c r="CP30" s="108"/>
      <c r="CQ30" s="108"/>
      <c r="CR30" s="108"/>
      <c r="CS30" s="108"/>
      <c r="CT30" s="108"/>
      <c r="CU30" s="108"/>
      <c r="CV30" s="108"/>
      <c r="CW30" s="108"/>
      <c r="CX30" s="108"/>
      <c r="CY30" s="108"/>
      <c r="CZ30" s="108"/>
      <c r="DA30" s="108"/>
      <c r="DB30" s="108"/>
      <c r="DC30" s="108"/>
      <c r="DD30" s="108"/>
      <c r="DE30" s="108"/>
      <c r="DF30" s="108"/>
      <c r="DG30" s="108"/>
      <c r="DH30" s="108"/>
      <c r="DI30" s="108"/>
      <c r="DJ30" s="108"/>
      <c r="DK30" s="108"/>
      <c r="DL30" s="108"/>
      <c r="DM30" s="108"/>
      <c r="DN30" s="108"/>
      <c r="DO30" s="108"/>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108"/>
      <c r="HA30" s="108"/>
      <c r="HB30" s="108"/>
      <c r="HC30" s="108"/>
      <c r="HD30" s="108"/>
      <c r="HE30" s="108"/>
      <c r="HF30" s="108"/>
      <c r="HG30" s="108"/>
      <c r="HH30" s="108"/>
      <c r="HI30" s="108"/>
      <c r="HJ30" s="108"/>
      <c r="HK30" s="108"/>
      <c r="HL30" s="108"/>
      <c r="HM30" s="108"/>
      <c r="HN30" s="108"/>
      <c r="HO30" s="108"/>
      <c r="HP30" s="108"/>
      <c r="HQ30" s="108"/>
      <c r="HR30" s="108"/>
      <c r="HS30" s="108"/>
      <c r="HT30" s="108"/>
      <c r="HU30" s="108"/>
      <c r="HV30" s="108"/>
      <c r="HW30" s="108"/>
      <c r="HX30" s="108"/>
      <c r="HY30" s="108"/>
      <c r="HZ30" s="108"/>
      <c r="IA30" s="108"/>
      <c r="IB30" s="108"/>
      <c r="IC30" s="108"/>
      <c r="ID30" s="108"/>
      <c r="IE30" s="108"/>
      <c r="IF30" s="108"/>
      <c r="IG30" s="108"/>
      <c r="IH30" s="108"/>
      <c r="II30" s="108"/>
      <c r="IJ30" s="108"/>
      <c r="IK30" s="108"/>
      <c r="IL30" s="108"/>
      <c r="IM30" s="108"/>
      <c r="IN30" s="108"/>
      <c r="IO30" s="108"/>
      <c r="IP30" s="108"/>
      <c r="IQ30" s="108"/>
      <c r="IR30" s="108"/>
      <c r="IS30" s="108"/>
      <c r="IT30" s="108"/>
      <c r="IU30" s="108"/>
      <c r="IV30" s="108"/>
    </row>
    <row r="31" spans="2:256" ht="12.75" customHeight="1">
      <c r="B31" s="732"/>
      <c r="C31" s="732"/>
      <c r="D31" s="94"/>
      <c r="E31" s="107" t="str">
        <f>G30</f>
        <v>Por favor preencha todas as células em aberto. Se não existirem ocorrências a registar deverá introduzir o número zero.</v>
      </c>
      <c r="F31" s="107"/>
      <c r="G31" s="107"/>
      <c r="H31" s="107"/>
      <c r="I31" s="107"/>
      <c r="J31" s="107"/>
      <c r="K31" s="107"/>
      <c r="L31" s="107"/>
      <c r="M31" s="107"/>
      <c r="N31" s="107"/>
      <c r="O31" s="107"/>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row>
    <row r="32" spans="3:14" ht="12.75" customHeight="1">
      <c r="C32" s="94"/>
      <c r="D32" s="94"/>
      <c r="E32" s="104"/>
      <c r="F32" s="105"/>
      <c r="G32" s="105"/>
      <c r="H32" s="105"/>
      <c r="I32" s="105"/>
      <c r="J32" s="105"/>
      <c r="K32" s="105"/>
      <c r="L32" s="105"/>
      <c r="M32" s="105"/>
      <c r="N32" s="105"/>
    </row>
    <row r="33" spans="2:256" s="175" customFormat="1" ht="12.75" customHeight="1">
      <c r="B33" s="733" t="s">
        <v>573</v>
      </c>
      <c r="C33" s="733"/>
      <c r="D33" s="169"/>
      <c r="E33" s="170" t="str">
        <f>IF(E34="...","Preenchido",IF(E34="Por favor preencha todas as células em aberto. Se não existirem ocorrências a registar deverá introduzir o número zero.","Por preencher","Preenchido com erros!"))</f>
        <v>Por preencher</v>
      </c>
      <c r="F33" s="171"/>
      <c r="G33" s="172" t="str">
        <f>IF('III - Mapas'!Q244&lt;&gt;0,"Por favor preencha todas as células em aberto. Se não existirem ocorrências a registar deverá introduzir o número zero.",IF('III - Mapas'!Q266&lt;&gt;0,"...",IF('III - Mapas'!D253="ERRO","O total apresentado no ponto 1.10.1, na coluna referente aos CARGOS POLITICOS/PESSOAL DOS GABINETES, deverá coincidir com o total apresentado no ponto 1.11.11 do quadro 1.11 para este grupo de pessoal.",IF('III - Mapas'!E253="ERRO","O total apresentado no ponto 1.10.1, na coluna referente ao pessoal DIRIGENTE, deverá coincidir com o total apresentado no ponto 1.11.11 do quadro 1.11 para este grupo de pessoal.",IF('III - Mapas'!F253="ERRO","O total apresentado no ponto 1.10.1, na coluna referente ao pessoal DOCENTE, deverá coincidir com o total apresentado no ponto 1.11.11 do quadro 1.11 para este grupo de pessoal.",H33)))))</f>
        <v>Por favor preencha todas as células em aberto. Se não existirem ocorrências a registar deverá introduzir o número zero.</v>
      </c>
      <c r="H33" s="173" t="str">
        <f>IF('III - Mapas'!G253="ERRO","O total apresentado no ponto 1.10.1, na coluna referente ao pessoal de INFORMATICA, deverá coincidir com o total apresentado no ponto 1.11.11 do quadro 1.11 para este grupo de pessoal.",IF('III - Mapas'!H253="ERRO","O total apresentado no ponto 1.10.1, na coluna referente ao pessoal TÉCNICO SUPERIOR,  deverá coincidir com o total apresentado no ponto 1.11.11 do quadro 1.11 para este grupo de pessoal.",IF('III - Mapas'!I253="ERRO","O total apresentado no ponto 1.10.1, na coluna referente ao pessoal TÉCNICO, deverá coincidir com o total apresentado no ponto 1.11.11 do quadro 1.11 para este grupo de pessoal.",I33)))</f>
        <v>...</v>
      </c>
      <c r="I33" s="173" t="str">
        <f>IF('III - Mapas'!J253="ERRO","O total apresentado no ponto 1.10.1, na coluna referente ao pessoal TÉCNICO-PROFISSIONAL, deverá coincidir com o total apresentado no ponto 1.11.11 do quadro 1.11 para este grupo de pessoal.",IF('III - Mapas'!K253="ERRO","O total apresentado no ponto 1.10.1, na coluna referente ao pessoal ADMINISTRATIVO, deverá coincidir com o total apresentado no ponto 1.11.11 do quadro 1.11 para este grupo de pessoal.",IF('III - Mapas'!L253="ERRO","O total apresentado no ponto 1.10.1, na coluna referente ao pessoal AUXILIAR, deverá coincidir com o total apresentado no ponto 1.11.11 do quadro 1.11 para este grupo de pessoal.",J33)))</f>
        <v>...</v>
      </c>
      <c r="J33" s="173" t="str">
        <f>IF('III - Mapas'!M253="ERRO","O total apresentado no ponto 1.10.1, na coluna referente ao pessoal OPERÁRIO, deverá coincidir com o total apresentado no ponto 1.11.11 do quadro 1.11 para este grupo de pessoal.",IF('III - Mapas'!N253="ERRO","O total apresentado no ponto 1.10.1, na coluna referente ao pessoal designado por OUTROS, deverá coincidir com o total apresentado no ponto 1.11.11 do quadro 1.11 para este grupo de pessoal.",K33))</f>
        <v>...</v>
      </c>
      <c r="K33" s="173" t="str">
        <f>IF(OR('III - Mapas'!Q287&lt;&gt;0,'III - Mapas'!Q302&lt;&gt;0,'III - Mapas'!Q323&lt;&gt;0),"...",IF('III - Mapas'!D254="ERRO","O total apresentado no ponto 1.10.2, na coluna referente aos CARGOS POLITICOS/PESSOAL DOS GABINETES, deverá coincidir com a soma dos totais apresentados nos pontos 1.12.5, 1.13.11 e 1.14.6 dos quadros 1.12, 1.13 e 1.14 para este grupo de pessoal.",IF('III - Mapas'!E254="ERRO","O total apresentado no ponto 1.10.2, na coluna referente ao pessoal DIRIGENTE, deverá coincidir com a soma dos totais apresentados nos pontos 1.12.5, 1.13.11 e 1.14.6 dos quadros 1.12, 1.13 e 1.14 para este grupo de pessoal.",IF('III - Mapas'!F254="ERRO","O total apresentado no ponto 1.10.2, na coluna referente ao pessoal de DOCENTE, deverá coincidir com a soma dos totais apresentados nos pontos 1.12.5, 1.13.11 e 1.14.6 dos quadros 1.12, 1.13 e 1.14 para este grupo de pessoal.",L33))))</f>
        <v>...</v>
      </c>
      <c r="L33" s="173" t="str">
        <f>IF('III - Mapas'!G254="ERRO","O total apresentado no ponto 1.10.2, na coluna referente ao pessoal de INFORMÁTICA, deverá coincidir com a soma dos totais apresentados nos pontos 1.12.5, 1.13.11 e 1.14.6 dos quadros 1.12, 1.13 e 1.14 para este grupo de pessoal.",IF('III - Mapas'!H254="ERRO","O total apresentado no ponto 1.10.2, na coluna referente ao pessoal TÉCNICO SUPERIOR, deverá coincidir com a soma dos totais apresentados nos pontos 1.12.5, 1.13.11 e 1.14.6 dos quadros 1.12, 1.13 e 1.14 para este grupo de pessoal.",IF('III - Mapas'!I254="ERRO","O total apresentado no ponto 1.10.2, na coluna referente ao pessoal TÉCNICO, deverá coincidir com a soma dos totais apresentados nos pontos 1.12.5, 1.13.11 e 1.14.6 dos quadros 1.12, 1.13 e 1.14 para este grupo de pessoal.",M33)))</f>
        <v>...</v>
      </c>
      <c r="M33" s="173" t="str">
        <f>IF('III - Mapas'!J254="ERRO","O total apresentado no ponto 1.10.2, na coluna referente ao pessoal TÉCNICO-PROFISSIONAL, deverá coincidir com a soma dos totais apresentados nos pontos 1.12.5, 1.13.11 e 1.14.6 dos quadros 1.12, 1.13 e 1.14 para este grupo de pessoal.",IF('III - Mapas'!K254="ERRO","O total apresentado no ponto 1.10.2, na coluna referente ao pessoal ADMINISTRATIVO, deverá coincidir com a soma dos totais apresentados nos pontos 1.12.5, 1.13.11 e 1.14.6 dos quadros 1.12, 1.13 e 1.14 para este grupo de pessoal.",IF('III - Mapas'!L254="ERRO","O total apresentado no ponto 1.10.2, na coluna referente ao pessoal AUXILIAR, deverá coincidir com a soma dos totais apresentados nos pontos 1.12.5, 1.13.11 e 1.14.6 dos quadros 1.12, 1.13 e 1.14 para este grupo de pessoal.",N33)))</f>
        <v>...</v>
      </c>
      <c r="N33" s="173" t="str">
        <f>IF('III - Mapas'!M254="ERRO","O total apresentado no ponto 1.10.2, na coluna referente ao pessoal OPERÁRIO, deverá coincidir com a soma dos totais apresentados nos pontos 1.12.5, 1.13.11 e 1.14.6 dos quadros 1.12, 1.13 e 1.14 para este grupo de pessoal.",IF('III - Mapas'!N254="ERRO","O total apresentado no ponto 1.10.2, na coluna referente ao pessoal designado por OUTROS, deverá coincidir com a soma dos totais apresentados nos pontos 1.12.5, 1.13.11 e 1.14.6 dos quadros 1.12, 1.13 e 1.14 para este grupo de pessoal.","..."))</f>
        <v>...</v>
      </c>
      <c r="O33" s="173"/>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c r="DA33" s="174"/>
      <c r="DB33" s="174"/>
      <c r="DC33" s="174"/>
      <c r="DD33" s="174"/>
      <c r="DE33" s="174"/>
      <c r="DF33" s="174"/>
      <c r="DG33" s="174"/>
      <c r="DH33" s="174"/>
      <c r="DI33" s="174"/>
      <c r="DJ33" s="174"/>
      <c r="DK33" s="174"/>
      <c r="DL33" s="174"/>
      <c r="DM33" s="174"/>
      <c r="DN33" s="174"/>
      <c r="DO33" s="174"/>
      <c r="DP33" s="174"/>
      <c r="DQ33" s="174"/>
      <c r="DR33" s="174"/>
      <c r="DS33" s="174"/>
      <c r="DT33" s="174"/>
      <c r="DU33" s="174"/>
      <c r="DV33" s="174"/>
      <c r="DW33" s="174"/>
      <c r="DX33" s="174"/>
      <c r="DY33" s="174"/>
      <c r="DZ33" s="174"/>
      <c r="EA33" s="174"/>
      <c r="EB33" s="174"/>
      <c r="EC33" s="174"/>
      <c r="ED33" s="174"/>
      <c r="EE33" s="174"/>
      <c r="EF33" s="174"/>
      <c r="EG33" s="174"/>
      <c r="EH33" s="174"/>
      <c r="EI33" s="174"/>
      <c r="EJ33" s="174"/>
      <c r="EK33" s="174"/>
      <c r="EL33" s="174"/>
      <c r="EM33" s="174"/>
      <c r="EN33" s="174"/>
      <c r="EO33" s="174"/>
      <c r="EP33" s="174"/>
      <c r="EQ33" s="174"/>
      <c r="ER33" s="174"/>
      <c r="ES33" s="174"/>
      <c r="ET33" s="174"/>
      <c r="EU33" s="174"/>
      <c r="EV33" s="174"/>
      <c r="EW33" s="174"/>
      <c r="EX33" s="174"/>
      <c r="EY33" s="174"/>
      <c r="EZ33" s="174"/>
      <c r="FA33" s="174"/>
      <c r="FB33" s="174"/>
      <c r="FC33" s="174"/>
      <c r="FD33" s="174"/>
      <c r="FE33" s="174"/>
      <c r="FF33" s="174"/>
      <c r="FG33" s="174"/>
      <c r="FH33" s="174"/>
      <c r="FI33" s="174"/>
      <c r="FJ33" s="174"/>
      <c r="FK33" s="174"/>
      <c r="FL33" s="174"/>
      <c r="FM33" s="174"/>
      <c r="FN33" s="174"/>
      <c r="FO33" s="174"/>
      <c r="FP33" s="174"/>
      <c r="FQ33" s="174"/>
      <c r="FR33" s="174"/>
      <c r="FS33" s="174"/>
      <c r="FT33" s="174"/>
      <c r="FU33" s="174"/>
      <c r="FV33" s="174"/>
      <c r="FW33" s="174"/>
      <c r="FX33" s="174"/>
      <c r="FY33" s="174"/>
      <c r="FZ33" s="174"/>
      <c r="GA33" s="174"/>
      <c r="GB33" s="174"/>
      <c r="GC33" s="174"/>
      <c r="GD33" s="174"/>
      <c r="GE33" s="174"/>
      <c r="GF33" s="174"/>
      <c r="GG33" s="174"/>
      <c r="GH33" s="174"/>
      <c r="GI33" s="174"/>
      <c r="GJ33" s="174"/>
      <c r="GK33" s="174"/>
      <c r="GL33" s="174"/>
      <c r="GM33" s="174"/>
      <c r="GN33" s="174"/>
      <c r="GO33" s="174"/>
      <c r="GP33" s="174"/>
      <c r="GQ33" s="174"/>
      <c r="GR33" s="174"/>
      <c r="GS33" s="174"/>
      <c r="GT33" s="174"/>
      <c r="GU33" s="174"/>
      <c r="GV33" s="174"/>
      <c r="GW33" s="174"/>
      <c r="GX33" s="174"/>
      <c r="GY33" s="174"/>
      <c r="GZ33" s="174"/>
      <c r="HA33" s="174"/>
      <c r="HB33" s="174"/>
      <c r="HC33" s="174"/>
      <c r="HD33" s="174"/>
      <c r="HE33" s="174"/>
      <c r="HF33" s="174"/>
      <c r="HG33" s="174"/>
      <c r="HH33" s="174"/>
      <c r="HI33" s="174"/>
      <c r="HJ33" s="174"/>
      <c r="HK33" s="174"/>
      <c r="HL33" s="174"/>
      <c r="HM33" s="174"/>
      <c r="HN33" s="174"/>
      <c r="HO33" s="174"/>
      <c r="HP33" s="174"/>
      <c r="HQ33" s="174"/>
      <c r="HR33" s="174"/>
      <c r="HS33" s="174"/>
      <c r="HT33" s="174"/>
      <c r="HU33" s="174"/>
      <c r="HV33" s="174"/>
      <c r="HW33" s="174"/>
      <c r="HX33" s="174"/>
      <c r="HY33" s="174"/>
      <c r="HZ33" s="174"/>
      <c r="IA33" s="174"/>
      <c r="IB33" s="174"/>
      <c r="IC33" s="174"/>
      <c r="ID33" s="174"/>
      <c r="IE33" s="174"/>
      <c r="IF33" s="174"/>
      <c r="IG33" s="174"/>
      <c r="IH33" s="174"/>
      <c r="II33" s="174"/>
      <c r="IJ33" s="174"/>
      <c r="IK33" s="174"/>
      <c r="IL33" s="174"/>
      <c r="IM33" s="174"/>
      <c r="IN33" s="174"/>
      <c r="IO33" s="174"/>
      <c r="IP33" s="174"/>
      <c r="IQ33" s="174"/>
      <c r="IR33" s="174"/>
      <c r="IS33" s="174"/>
      <c r="IT33" s="174"/>
      <c r="IU33" s="174"/>
      <c r="IV33" s="174"/>
    </row>
    <row r="34" spans="2:256" s="175" customFormat="1" ht="12.75" customHeight="1">
      <c r="B34" s="734"/>
      <c r="C34" s="734"/>
      <c r="D34" s="169"/>
      <c r="E34" s="176" t="str">
        <f>G33</f>
        <v>Por favor preencha todas as células em aberto. Se não existirem ocorrências a registar deverá introduzir o número zero.</v>
      </c>
      <c r="F34" s="176"/>
      <c r="G34" s="176"/>
      <c r="H34" s="176"/>
      <c r="I34" s="176"/>
      <c r="J34" s="176"/>
      <c r="K34" s="176"/>
      <c r="L34" s="176"/>
      <c r="M34" s="176"/>
      <c r="N34" s="176"/>
      <c r="O34" s="176"/>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c r="BM34" s="177"/>
      <c r="BN34" s="177"/>
      <c r="BO34" s="177"/>
      <c r="BP34" s="177"/>
      <c r="BQ34" s="177"/>
      <c r="BR34" s="177"/>
      <c r="BS34" s="177"/>
      <c r="BT34" s="177"/>
      <c r="BU34" s="177"/>
      <c r="BV34" s="177"/>
      <c r="BW34" s="177"/>
      <c r="BX34" s="177"/>
      <c r="BY34" s="177"/>
      <c r="BZ34" s="177"/>
      <c r="CA34" s="177"/>
      <c r="CB34" s="177"/>
      <c r="CC34" s="177"/>
      <c r="CD34" s="177"/>
      <c r="CE34" s="177"/>
      <c r="CF34" s="177"/>
      <c r="CG34" s="177"/>
      <c r="CH34" s="177"/>
      <c r="CI34" s="177"/>
      <c r="CJ34" s="177"/>
      <c r="CK34" s="177"/>
      <c r="CL34" s="177"/>
      <c r="CM34" s="177"/>
      <c r="CN34" s="177"/>
      <c r="CO34" s="177"/>
      <c r="CP34" s="177"/>
      <c r="CQ34" s="177"/>
      <c r="CR34" s="177"/>
      <c r="CS34" s="177"/>
      <c r="CT34" s="177"/>
      <c r="CU34" s="177"/>
      <c r="CV34" s="177"/>
      <c r="CW34" s="177"/>
      <c r="CX34" s="177"/>
      <c r="CY34" s="177"/>
      <c r="CZ34" s="177"/>
      <c r="DA34" s="177"/>
      <c r="DB34" s="177"/>
      <c r="DC34" s="177"/>
      <c r="DD34" s="177"/>
      <c r="DE34" s="177"/>
      <c r="DF34" s="177"/>
      <c r="DG34" s="177"/>
      <c r="DH34" s="177"/>
      <c r="DI34" s="177"/>
      <c r="DJ34" s="177"/>
      <c r="DK34" s="177"/>
      <c r="DL34" s="177"/>
      <c r="DM34" s="177"/>
      <c r="DN34" s="177"/>
      <c r="DO34" s="177"/>
      <c r="DP34" s="177"/>
      <c r="DQ34" s="177"/>
      <c r="DR34" s="177"/>
      <c r="DS34" s="177"/>
      <c r="DT34" s="177"/>
      <c r="DU34" s="177"/>
      <c r="DV34" s="177"/>
      <c r="DW34" s="177"/>
      <c r="DX34" s="177"/>
      <c r="DY34" s="177"/>
      <c r="DZ34" s="177"/>
      <c r="EA34" s="177"/>
      <c r="EB34" s="177"/>
      <c r="EC34" s="177"/>
      <c r="ED34" s="177"/>
      <c r="EE34" s="177"/>
      <c r="EF34" s="177"/>
      <c r="EG34" s="177"/>
      <c r="EH34" s="177"/>
      <c r="EI34" s="177"/>
      <c r="EJ34" s="177"/>
      <c r="EK34" s="177"/>
      <c r="EL34" s="177"/>
      <c r="EM34" s="177"/>
      <c r="EN34" s="177"/>
      <c r="EO34" s="177"/>
      <c r="EP34" s="177"/>
      <c r="EQ34" s="177"/>
      <c r="ER34" s="177"/>
      <c r="ES34" s="177"/>
      <c r="ET34" s="177"/>
      <c r="EU34" s="177"/>
      <c r="EV34" s="177"/>
      <c r="EW34" s="177"/>
      <c r="EX34" s="177"/>
      <c r="EY34" s="177"/>
      <c r="EZ34" s="177"/>
      <c r="FA34" s="177"/>
      <c r="FB34" s="177"/>
      <c r="FC34" s="177"/>
      <c r="FD34" s="177"/>
      <c r="FE34" s="177"/>
      <c r="FF34" s="177"/>
      <c r="FG34" s="177"/>
      <c r="FH34" s="177"/>
      <c r="FI34" s="177"/>
      <c r="FJ34" s="177"/>
      <c r="FK34" s="177"/>
      <c r="FL34" s="177"/>
      <c r="FM34" s="177"/>
      <c r="FN34" s="177"/>
      <c r="FO34" s="177"/>
      <c r="FP34" s="177"/>
      <c r="FQ34" s="177"/>
      <c r="FR34" s="177"/>
      <c r="FS34" s="177"/>
      <c r="FT34" s="177"/>
      <c r="FU34" s="177"/>
      <c r="FV34" s="177"/>
      <c r="FW34" s="177"/>
      <c r="FX34" s="177"/>
      <c r="FY34" s="177"/>
      <c r="FZ34" s="177"/>
      <c r="GA34" s="177"/>
      <c r="GB34" s="177"/>
      <c r="GC34" s="177"/>
      <c r="GD34" s="177"/>
      <c r="GE34" s="177"/>
      <c r="GF34" s="177"/>
      <c r="GG34" s="177"/>
      <c r="GH34" s="177"/>
      <c r="GI34" s="177"/>
      <c r="GJ34" s="177"/>
      <c r="GK34" s="177"/>
      <c r="GL34" s="177"/>
      <c r="GM34" s="177"/>
      <c r="GN34" s="177"/>
      <c r="GO34" s="177"/>
      <c r="GP34" s="177"/>
      <c r="GQ34" s="177"/>
      <c r="GR34" s="177"/>
      <c r="GS34" s="177"/>
      <c r="GT34" s="177"/>
      <c r="GU34" s="177"/>
      <c r="GV34" s="177"/>
      <c r="GW34" s="177"/>
      <c r="GX34" s="177"/>
      <c r="GY34" s="177"/>
      <c r="GZ34" s="177"/>
      <c r="HA34" s="177"/>
      <c r="HB34" s="177"/>
      <c r="HC34" s="177"/>
      <c r="HD34" s="177"/>
      <c r="HE34" s="177"/>
      <c r="HF34" s="177"/>
      <c r="HG34" s="177"/>
      <c r="HH34" s="177"/>
      <c r="HI34" s="177"/>
      <c r="HJ34" s="177"/>
      <c r="HK34" s="177"/>
      <c r="HL34" s="177"/>
      <c r="HM34" s="177"/>
      <c r="HN34" s="177"/>
      <c r="HO34" s="177"/>
      <c r="HP34" s="177"/>
      <c r="HQ34" s="177"/>
      <c r="HR34" s="177"/>
      <c r="HS34" s="177"/>
      <c r="HT34" s="177"/>
      <c r="HU34" s="177"/>
      <c r="HV34" s="177"/>
      <c r="HW34" s="177"/>
      <c r="HX34" s="177"/>
      <c r="HY34" s="177"/>
      <c r="HZ34" s="177"/>
      <c r="IA34" s="177"/>
      <c r="IB34" s="177"/>
      <c r="IC34" s="177"/>
      <c r="ID34" s="177"/>
      <c r="IE34" s="177"/>
      <c r="IF34" s="177"/>
      <c r="IG34" s="177"/>
      <c r="IH34" s="177"/>
      <c r="II34" s="177"/>
      <c r="IJ34" s="177"/>
      <c r="IK34" s="177"/>
      <c r="IL34" s="177"/>
      <c r="IM34" s="177"/>
      <c r="IN34" s="177"/>
      <c r="IO34" s="177"/>
      <c r="IP34" s="177"/>
      <c r="IQ34" s="177"/>
      <c r="IR34" s="177"/>
      <c r="IS34" s="177"/>
      <c r="IT34" s="177"/>
      <c r="IU34" s="177"/>
      <c r="IV34" s="177"/>
    </row>
    <row r="35" spans="2:5" s="175" customFormat="1" ht="12.75" customHeight="1">
      <c r="B35" s="178"/>
      <c r="C35" s="169"/>
      <c r="D35" s="169"/>
      <c r="E35" s="178"/>
    </row>
    <row r="36" spans="2:256" s="175" customFormat="1" ht="12.75" customHeight="1">
      <c r="B36" s="733" t="s">
        <v>472</v>
      </c>
      <c r="C36" s="733"/>
      <c r="D36" s="169"/>
      <c r="E36" s="170" t="str">
        <f>IF(E37="...","Preenchido",IF(E37="Por favor preencha todas as células em aberto. Se não existirem ocorrências a registar deverá introduzir o número zero.","Por preencher","Preenchido com erros!"))</f>
        <v>Por preencher</v>
      </c>
      <c r="F36" s="171"/>
      <c r="G36" s="172" t="str">
        <f>IF('III - Mapas'!Q266&lt;&gt;0,"Por favor preencha todas as células em aberto. Se não existirem ocorrências a registar deverá introduzir o número zero.",IF(AND(E33="Preenchido com erros!",'III - Mapas'!N253="ERRO"),"Ver mensagem de erro anexa ao Quadro 1.10",IF('III - Mapas'!Q275="ERRO","Ao fazer referência a 'outros motivos' no ponto 1.11.10., deverá obrigatoriamente discriminá-los no campo destinado às anotações.","...")))</f>
        <v>Por favor preencha todas as células em aberto. Se não existirem ocorrências a registar deverá introduzir o número zero.</v>
      </c>
      <c r="H36" s="173"/>
      <c r="I36" s="173"/>
      <c r="J36" s="173"/>
      <c r="K36" s="173"/>
      <c r="L36" s="173"/>
      <c r="M36" s="173"/>
      <c r="N36" s="173"/>
      <c r="O36" s="173"/>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c r="DA36" s="174"/>
      <c r="DB36" s="174"/>
      <c r="DC36" s="174"/>
      <c r="DD36" s="174"/>
      <c r="DE36" s="174"/>
      <c r="DF36" s="174"/>
      <c r="DG36" s="174"/>
      <c r="DH36" s="174"/>
      <c r="DI36" s="174"/>
      <c r="DJ36" s="174"/>
      <c r="DK36" s="174"/>
      <c r="DL36" s="174"/>
      <c r="DM36" s="174"/>
      <c r="DN36" s="174"/>
      <c r="DO36" s="174"/>
      <c r="DP36" s="174"/>
      <c r="DQ36" s="174"/>
      <c r="DR36" s="174"/>
      <c r="DS36" s="174"/>
      <c r="DT36" s="174"/>
      <c r="DU36" s="174"/>
      <c r="DV36" s="174"/>
      <c r="DW36" s="174"/>
      <c r="DX36" s="174"/>
      <c r="DY36" s="174"/>
      <c r="DZ36" s="174"/>
      <c r="EA36" s="174"/>
      <c r="EB36" s="174"/>
      <c r="EC36" s="174"/>
      <c r="ED36" s="174"/>
      <c r="EE36" s="174"/>
      <c r="EF36" s="174"/>
      <c r="EG36" s="174"/>
      <c r="EH36" s="174"/>
      <c r="EI36" s="174"/>
      <c r="EJ36" s="174"/>
      <c r="EK36" s="174"/>
      <c r="EL36" s="174"/>
      <c r="EM36" s="174"/>
      <c r="EN36" s="174"/>
      <c r="EO36" s="174"/>
      <c r="EP36" s="174"/>
      <c r="EQ36" s="174"/>
      <c r="ER36" s="174"/>
      <c r="ES36" s="174"/>
      <c r="ET36" s="174"/>
      <c r="EU36" s="174"/>
      <c r="EV36" s="174"/>
      <c r="EW36" s="174"/>
      <c r="EX36" s="174"/>
      <c r="EY36" s="174"/>
      <c r="EZ36" s="174"/>
      <c r="FA36" s="174"/>
      <c r="FB36" s="174"/>
      <c r="FC36" s="174"/>
      <c r="FD36" s="174"/>
      <c r="FE36" s="174"/>
      <c r="FF36" s="174"/>
      <c r="FG36" s="174"/>
      <c r="FH36" s="174"/>
      <c r="FI36" s="174"/>
      <c r="FJ36" s="174"/>
      <c r="FK36" s="174"/>
      <c r="FL36" s="174"/>
      <c r="FM36" s="174"/>
      <c r="FN36" s="174"/>
      <c r="FO36" s="174"/>
      <c r="FP36" s="174"/>
      <c r="FQ36" s="174"/>
      <c r="FR36" s="174"/>
      <c r="FS36" s="174"/>
      <c r="FT36" s="174"/>
      <c r="FU36" s="174"/>
      <c r="FV36" s="174"/>
      <c r="FW36" s="174"/>
      <c r="FX36" s="174"/>
      <c r="FY36" s="174"/>
      <c r="FZ36" s="174"/>
      <c r="GA36" s="174"/>
      <c r="GB36" s="174"/>
      <c r="GC36" s="174"/>
      <c r="GD36" s="174"/>
      <c r="GE36" s="174"/>
      <c r="GF36" s="174"/>
      <c r="GG36" s="174"/>
      <c r="GH36" s="174"/>
      <c r="GI36" s="174"/>
      <c r="GJ36" s="174"/>
      <c r="GK36" s="174"/>
      <c r="GL36" s="174"/>
      <c r="GM36" s="174"/>
      <c r="GN36" s="174"/>
      <c r="GO36" s="174"/>
      <c r="GP36" s="174"/>
      <c r="GQ36" s="174"/>
      <c r="GR36" s="174"/>
      <c r="GS36" s="174"/>
      <c r="GT36" s="174"/>
      <c r="GU36" s="174"/>
      <c r="GV36" s="174"/>
      <c r="GW36" s="174"/>
      <c r="GX36" s="174"/>
      <c r="GY36" s="174"/>
      <c r="GZ36" s="174"/>
      <c r="HA36" s="174"/>
      <c r="HB36" s="174"/>
      <c r="HC36" s="174"/>
      <c r="HD36" s="174"/>
      <c r="HE36" s="174"/>
      <c r="HF36" s="174"/>
      <c r="HG36" s="174"/>
      <c r="HH36" s="174"/>
      <c r="HI36" s="174"/>
      <c r="HJ36" s="174"/>
      <c r="HK36" s="174"/>
      <c r="HL36" s="174"/>
      <c r="HM36" s="174"/>
      <c r="HN36" s="174"/>
      <c r="HO36" s="174"/>
      <c r="HP36" s="174"/>
      <c r="HQ36" s="174"/>
      <c r="HR36" s="174"/>
      <c r="HS36" s="174"/>
      <c r="HT36" s="174"/>
      <c r="HU36" s="174"/>
      <c r="HV36" s="174"/>
      <c r="HW36" s="174"/>
      <c r="HX36" s="174"/>
      <c r="HY36" s="174"/>
      <c r="HZ36" s="174"/>
      <c r="IA36" s="174"/>
      <c r="IB36" s="174"/>
      <c r="IC36" s="174"/>
      <c r="ID36" s="174"/>
      <c r="IE36" s="174"/>
      <c r="IF36" s="174"/>
      <c r="IG36" s="174"/>
      <c r="IH36" s="174"/>
      <c r="II36" s="174"/>
      <c r="IJ36" s="174"/>
      <c r="IK36" s="174"/>
      <c r="IL36" s="174"/>
      <c r="IM36" s="174"/>
      <c r="IN36" s="174"/>
      <c r="IO36" s="174"/>
      <c r="IP36" s="174"/>
      <c r="IQ36" s="174"/>
      <c r="IR36" s="174"/>
      <c r="IS36" s="174"/>
      <c r="IT36" s="174"/>
      <c r="IU36" s="174"/>
      <c r="IV36" s="174"/>
    </row>
    <row r="37" spans="2:256" s="175" customFormat="1" ht="12.75" customHeight="1">
      <c r="B37" s="734"/>
      <c r="C37" s="734"/>
      <c r="D37" s="169"/>
      <c r="E37" s="176" t="str">
        <f>G36</f>
        <v>Por favor preencha todas as células em aberto. Se não existirem ocorrências a registar deverá introduzir o número zero.</v>
      </c>
      <c r="F37" s="176"/>
      <c r="G37" s="176"/>
      <c r="H37" s="176"/>
      <c r="I37" s="176"/>
      <c r="J37" s="176"/>
      <c r="K37" s="176"/>
      <c r="L37" s="176"/>
      <c r="M37" s="176"/>
      <c r="N37" s="176"/>
      <c r="O37" s="176"/>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7"/>
      <c r="BJ37" s="177"/>
      <c r="BK37" s="177"/>
      <c r="BL37" s="177"/>
      <c r="BM37" s="177"/>
      <c r="BN37" s="177"/>
      <c r="BO37" s="177"/>
      <c r="BP37" s="177"/>
      <c r="BQ37" s="177"/>
      <c r="BR37" s="177"/>
      <c r="BS37" s="177"/>
      <c r="BT37" s="177"/>
      <c r="BU37" s="177"/>
      <c r="BV37" s="177"/>
      <c r="BW37" s="177"/>
      <c r="BX37" s="177"/>
      <c r="BY37" s="177"/>
      <c r="BZ37" s="177"/>
      <c r="CA37" s="177"/>
      <c r="CB37" s="177"/>
      <c r="CC37" s="177"/>
      <c r="CD37" s="177"/>
      <c r="CE37" s="177"/>
      <c r="CF37" s="177"/>
      <c r="CG37" s="177"/>
      <c r="CH37" s="177"/>
      <c r="CI37" s="177"/>
      <c r="CJ37" s="177"/>
      <c r="CK37" s="177"/>
      <c r="CL37" s="177"/>
      <c r="CM37" s="177"/>
      <c r="CN37" s="177"/>
      <c r="CO37" s="177"/>
      <c r="CP37" s="177"/>
      <c r="CQ37" s="177"/>
      <c r="CR37" s="177"/>
      <c r="CS37" s="177"/>
      <c r="CT37" s="177"/>
      <c r="CU37" s="177"/>
      <c r="CV37" s="177"/>
      <c r="CW37" s="177"/>
      <c r="CX37" s="177"/>
      <c r="CY37" s="177"/>
      <c r="CZ37" s="177"/>
      <c r="DA37" s="177"/>
      <c r="DB37" s="177"/>
      <c r="DC37" s="177"/>
      <c r="DD37" s="177"/>
      <c r="DE37" s="177"/>
      <c r="DF37" s="177"/>
      <c r="DG37" s="177"/>
      <c r="DH37" s="177"/>
      <c r="DI37" s="177"/>
      <c r="DJ37" s="177"/>
      <c r="DK37" s="177"/>
      <c r="DL37" s="177"/>
      <c r="DM37" s="177"/>
      <c r="DN37" s="177"/>
      <c r="DO37" s="177"/>
      <c r="DP37" s="177"/>
      <c r="DQ37" s="177"/>
      <c r="DR37" s="177"/>
      <c r="DS37" s="177"/>
      <c r="DT37" s="177"/>
      <c r="DU37" s="177"/>
      <c r="DV37" s="177"/>
      <c r="DW37" s="177"/>
      <c r="DX37" s="177"/>
      <c r="DY37" s="177"/>
      <c r="DZ37" s="177"/>
      <c r="EA37" s="177"/>
      <c r="EB37" s="177"/>
      <c r="EC37" s="177"/>
      <c r="ED37" s="177"/>
      <c r="EE37" s="177"/>
      <c r="EF37" s="177"/>
      <c r="EG37" s="177"/>
      <c r="EH37" s="177"/>
      <c r="EI37" s="177"/>
      <c r="EJ37" s="177"/>
      <c r="EK37" s="177"/>
      <c r="EL37" s="177"/>
      <c r="EM37" s="177"/>
      <c r="EN37" s="177"/>
      <c r="EO37" s="177"/>
      <c r="EP37" s="177"/>
      <c r="EQ37" s="177"/>
      <c r="ER37" s="177"/>
      <c r="ES37" s="177"/>
      <c r="ET37" s="177"/>
      <c r="EU37" s="177"/>
      <c r="EV37" s="177"/>
      <c r="EW37" s="177"/>
      <c r="EX37" s="177"/>
      <c r="EY37" s="177"/>
      <c r="EZ37" s="177"/>
      <c r="FA37" s="177"/>
      <c r="FB37" s="177"/>
      <c r="FC37" s="177"/>
      <c r="FD37" s="177"/>
      <c r="FE37" s="177"/>
      <c r="FF37" s="177"/>
      <c r="FG37" s="177"/>
      <c r="FH37" s="177"/>
      <c r="FI37" s="177"/>
      <c r="FJ37" s="177"/>
      <c r="FK37" s="177"/>
      <c r="FL37" s="177"/>
      <c r="FM37" s="177"/>
      <c r="FN37" s="177"/>
      <c r="FO37" s="177"/>
      <c r="FP37" s="177"/>
      <c r="FQ37" s="177"/>
      <c r="FR37" s="177"/>
      <c r="FS37" s="177"/>
      <c r="FT37" s="177"/>
      <c r="FU37" s="177"/>
      <c r="FV37" s="177"/>
      <c r="FW37" s="177"/>
      <c r="FX37" s="177"/>
      <c r="FY37" s="177"/>
      <c r="FZ37" s="177"/>
      <c r="GA37" s="177"/>
      <c r="GB37" s="177"/>
      <c r="GC37" s="177"/>
      <c r="GD37" s="177"/>
      <c r="GE37" s="177"/>
      <c r="GF37" s="177"/>
      <c r="GG37" s="177"/>
      <c r="GH37" s="177"/>
      <c r="GI37" s="177"/>
      <c r="GJ37" s="177"/>
      <c r="GK37" s="177"/>
      <c r="GL37" s="177"/>
      <c r="GM37" s="177"/>
      <c r="GN37" s="177"/>
      <c r="GO37" s="177"/>
      <c r="GP37" s="177"/>
      <c r="GQ37" s="177"/>
      <c r="GR37" s="177"/>
      <c r="GS37" s="177"/>
      <c r="GT37" s="177"/>
      <c r="GU37" s="177"/>
      <c r="GV37" s="177"/>
      <c r="GW37" s="177"/>
      <c r="GX37" s="177"/>
      <c r="GY37" s="177"/>
      <c r="GZ37" s="177"/>
      <c r="HA37" s="177"/>
      <c r="HB37" s="177"/>
      <c r="HC37" s="177"/>
      <c r="HD37" s="177"/>
      <c r="HE37" s="177"/>
      <c r="HF37" s="177"/>
      <c r="HG37" s="177"/>
      <c r="HH37" s="177"/>
      <c r="HI37" s="177"/>
      <c r="HJ37" s="177"/>
      <c r="HK37" s="177"/>
      <c r="HL37" s="177"/>
      <c r="HM37" s="177"/>
      <c r="HN37" s="177"/>
      <c r="HO37" s="177"/>
      <c r="HP37" s="177"/>
      <c r="HQ37" s="177"/>
      <c r="HR37" s="177"/>
      <c r="HS37" s="177"/>
      <c r="HT37" s="177"/>
      <c r="HU37" s="177"/>
      <c r="HV37" s="177"/>
      <c r="HW37" s="177"/>
      <c r="HX37" s="177"/>
      <c r="HY37" s="177"/>
      <c r="HZ37" s="177"/>
      <c r="IA37" s="177"/>
      <c r="IB37" s="177"/>
      <c r="IC37" s="177"/>
      <c r="ID37" s="177"/>
      <c r="IE37" s="177"/>
      <c r="IF37" s="177"/>
      <c r="IG37" s="177"/>
      <c r="IH37" s="177"/>
      <c r="II37" s="177"/>
      <c r="IJ37" s="177"/>
      <c r="IK37" s="177"/>
      <c r="IL37" s="177"/>
      <c r="IM37" s="177"/>
      <c r="IN37" s="177"/>
      <c r="IO37" s="177"/>
      <c r="IP37" s="177"/>
      <c r="IQ37" s="177"/>
      <c r="IR37" s="177"/>
      <c r="IS37" s="177"/>
      <c r="IT37" s="177"/>
      <c r="IU37" s="177"/>
      <c r="IV37" s="177"/>
    </row>
    <row r="38" spans="2:5" s="175" customFormat="1" ht="12.75" customHeight="1">
      <c r="B38" s="178"/>
      <c r="C38" s="169"/>
      <c r="D38" s="169"/>
      <c r="E38" s="178"/>
    </row>
    <row r="39" spans="2:256" s="175" customFormat="1" ht="12.75" customHeight="1">
      <c r="B39" s="733" t="s">
        <v>475</v>
      </c>
      <c r="C39" s="733"/>
      <c r="D39" s="169"/>
      <c r="E39" s="170" t="str">
        <f>IF(E40="...","Preenchido",IF(E40="Por favor preencha todas as células em aberto. Se não existirem ocorrências a registar deverá introduzir o número zero.","Por preencher","Preenchido com erros!"))</f>
        <v>Por preencher</v>
      </c>
      <c r="F39" s="171"/>
      <c r="G39" s="172" t="str">
        <f>IF('III - Mapas'!Q287&lt;&gt;0,"Por favor preencha todas as células em aberto. Se não existirem ocorrências a registar deverá introduzir o número zero.",IF(AND(E33="Preenchido com erros!",'III - Mapas'!N254="ERRO"),"Ver mensagem de erro anexa ao Quadro 1.10",IF('III - Mapas'!Q289="ERRO","Ao fazer referência a 'outros motivos' no ponto 1.12.4., deverá obrigatoriamente discriminá-los no campo destinado às anotações.","...")))</f>
        <v>Por favor preencha todas as células em aberto. Se não existirem ocorrências a registar deverá introduzir o número zero.</v>
      </c>
      <c r="H39" s="173"/>
      <c r="I39" s="173"/>
      <c r="J39" s="173"/>
      <c r="K39" s="173"/>
      <c r="L39" s="173"/>
      <c r="M39" s="173"/>
      <c r="N39" s="173"/>
      <c r="O39" s="173"/>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c r="DA39" s="174"/>
      <c r="DB39" s="174"/>
      <c r="DC39" s="174"/>
      <c r="DD39" s="174"/>
      <c r="DE39" s="174"/>
      <c r="DF39" s="174"/>
      <c r="DG39" s="174"/>
      <c r="DH39" s="174"/>
      <c r="DI39" s="174"/>
      <c r="DJ39" s="174"/>
      <c r="DK39" s="174"/>
      <c r="DL39" s="174"/>
      <c r="DM39" s="174"/>
      <c r="DN39" s="174"/>
      <c r="DO39" s="174"/>
      <c r="DP39" s="174"/>
      <c r="DQ39" s="174"/>
      <c r="DR39" s="174"/>
      <c r="DS39" s="174"/>
      <c r="DT39" s="174"/>
      <c r="DU39" s="174"/>
      <c r="DV39" s="174"/>
      <c r="DW39" s="174"/>
      <c r="DX39" s="174"/>
      <c r="DY39" s="174"/>
      <c r="DZ39" s="174"/>
      <c r="EA39" s="174"/>
      <c r="EB39" s="174"/>
      <c r="EC39" s="174"/>
      <c r="ED39" s="174"/>
      <c r="EE39" s="174"/>
      <c r="EF39" s="174"/>
      <c r="EG39" s="174"/>
      <c r="EH39" s="174"/>
      <c r="EI39" s="174"/>
      <c r="EJ39" s="174"/>
      <c r="EK39" s="174"/>
      <c r="EL39" s="174"/>
      <c r="EM39" s="174"/>
      <c r="EN39" s="174"/>
      <c r="EO39" s="174"/>
      <c r="EP39" s="174"/>
      <c r="EQ39" s="174"/>
      <c r="ER39" s="174"/>
      <c r="ES39" s="174"/>
      <c r="ET39" s="174"/>
      <c r="EU39" s="174"/>
      <c r="EV39" s="174"/>
      <c r="EW39" s="174"/>
      <c r="EX39" s="174"/>
      <c r="EY39" s="174"/>
      <c r="EZ39" s="174"/>
      <c r="FA39" s="174"/>
      <c r="FB39" s="174"/>
      <c r="FC39" s="174"/>
      <c r="FD39" s="174"/>
      <c r="FE39" s="174"/>
      <c r="FF39" s="174"/>
      <c r="FG39" s="174"/>
      <c r="FH39" s="174"/>
      <c r="FI39" s="174"/>
      <c r="FJ39" s="174"/>
      <c r="FK39" s="174"/>
      <c r="FL39" s="174"/>
      <c r="FM39" s="174"/>
      <c r="FN39" s="174"/>
      <c r="FO39" s="174"/>
      <c r="FP39" s="174"/>
      <c r="FQ39" s="174"/>
      <c r="FR39" s="174"/>
      <c r="FS39" s="174"/>
      <c r="FT39" s="174"/>
      <c r="FU39" s="174"/>
      <c r="FV39" s="174"/>
      <c r="FW39" s="174"/>
      <c r="FX39" s="174"/>
      <c r="FY39" s="174"/>
      <c r="FZ39" s="174"/>
      <c r="GA39" s="174"/>
      <c r="GB39" s="174"/>
      <c r="GC39" s="174"/>
      <c r="GD39" s="174"/>
      <c r="GE39" s="174"/>
      <c r="GF39" s="174"/>
      <c r="GG39" s="174"/>
      <c r="GH39" s="174"/>
      <c r="GI39" s="174"/>
      <c r="GJ39" s="174"/>
      <c r="GK39" s="174"/>
      <c r="GL39" s="174"/>
      <c r="GM39" s="174"/>
      <c r="GN39" s="174"/>
      <c r="GO39" s="174"/>
      <c r="GP39" s="174"/>
      <c r="GQ39" s="174"/>
      <c r="GR39" s="174"/>
      <c r="GS39" s="174"/>
      <c r="GT39" s="174"/>
      <c r="GU39" s="174"/>
      <c r="GV39" s="174"/>
      <c r="GW39" s="174"/>
      <c r="GX39" s="174"/>
      <c r="GY39" s="174"/>
      <c r="GZ39" s="174"/>
      <c r="HA39" s="174"/>
      <c r="HB39" s="174"/>
      <c r="HC39" s="174"/>
      <c r="HD39" s="174"/>
      <c r="HE39" s="174"/>
      <c r="HF39" s="174"/>
      <c r="HG39" s="174"/>
      <c r="HH39" s="174"/>
      <c r="HI39" s="174"/>
      <c r="HJ39" s="174"/>
      <c r="HK39" s="174"/>
      <c r="HL39" s="174"/>
      <c r="HM39" s="174"/>
      <c r="HN39" s="174"/>
      <c r="HO39" s="174"/>
      <c r="HP39" s="174"/>
      <c r="HQ39" s="174"/>
      <c r="HR39" s="174"/>
      <c r="HS39" s="174"/>
      <c r="HT39" s="174"/>
      <c r="HU39" s="174"/>
      <c r="HV39" s="174"/>
      <c r="HW39" s="174"/>
      <c r="HX39" s="174"/>
      <c r="HY39" s="174"/>
      <c r="HZ39" s="174"/>
      <c r="IA39" s="174"/>
      <c r="IB39" s="174"/>
      <c r="IC39" s="174"/>
      <c r="ID39" s="174"/>
      <c r="IE39" s="174"/>
      <c r="IF39" s="174"/>
      <c r="IG39" s="174"/>
      <c r="IH39" s="174"/>
      <c r="II39" s="174"/>
      <c r="IJ39" s="174"/>
      <c r="IK39" s="174"/>
      <c r="IL39" s="174"/>
      <c r="IM39" s="174"/>
      <c r="IN39" s="174"/>
      <c r="IO39" s="174"/>
      <c r="IP39" s="174"/>
      <c r="IQ39" s="174"/>
      <c r="IR39" s="174"/>
      <c r="IS39" s="174"/>
      <c r="IT39" s="174"/>
      <c r="IU39" s="174"/>
      <c r="IV39" s="174"/>
    </row>
    <row r="40" spans="2:256" s="175" customFormat="1" ht="12.75" customHeight="1">
      <c r="B40" s="734"/>
      <c r="C40" s="734"/>
      <c r="D40" s="169"/>
      <c r="E40" s="176" t="str">
        <f>G39</f>
        <v>Por favor preencha todas as células em aberto. Se não existirem ocorrências a registar deverá introduzir o número zero.</v>
      </c>
      <c r="F40" s="176"/>
      <c r="G40" s="176"/>
      <c r="H40" s="176"/>
      <c r="I40" s="176"/>
      <c r="J40" s="176"/>
      <c r="K40" s="176"/>
      <c r="L40" s="176"/>
      <c r="M40" s="176"/>
      <c r="N40" s="176"/>
      <c r="O40" s="176"/>
      <c r="P40" s="177"/>
      <c r="Q40" s="177"/>
      <c r="R40" s="177"/>
      <c r="S40" s="177"/>
      <c r="T40" s="177"/>
      <c r="U40" s="177"/>
      <c r="V40" s="177"/>
      <c r="W40" s="177"/>
      <c r="X40" s="177"/>
      <c r="Y40" s="177"/>
      <c r="Z40" s="177"/>
      <c r="AA40" s="177"/>
      <c r="AB40" s="177"/>
      <c r="AC40" s="177"/>
      <c r="AD40" s="177"/>
      <c r="AE40" s="177"/>
      <c r="AF40" s="177"/>
      <c r="AG40" s="177"/>
      <c r="AH40" s="177"/>
      <c r="AI40" s="177"/>
      <c r="AJ40" s="177"/>
      <c r="AK40" s="177"/>
      <c r="AL40" s="177"/>
      <c r="AM40" s="177"/>
      <c r="AN40" s="177"/>
      <c r="AO40" s="177"/>
      <c r="AP40" s="177"/>
      <c r="AQ40" s="177"/>
      <c r="AR40" s="177"/>
      <c r="AS40" s="177"/>
      <c r="AT40" s="177"/>
      <c r="AU40" s="177"/>
      <c r="AV40" s="177"/>
      <c r="AW40" s="177"/>
      <c r="AX40" s="177"/>
      <c r="AY40" s="177"/>
      <c r="AZ40" s="177"/>
      <c r="BA40" s="177"/>
      <c r="BB40" s="177"/>
      <c r="BC40" s="177"/>
      <c r="BD40" s="177"/>
      <c r="BE40" s="177"/>
      <c r="BF40" s="177"/>
      <c r="BG40" s="177"/>
      <c r="BH40" s="177"/>
      <c r="BI40" s="177"/>
      <c r="BJ40" s="177"/>
      <c r="BK40" s="177"/>
      <c r="BL40" s="177"/>
      <c r="BM40" s="177"/>
      <c r="BN40" s="177"/>
      <c r="BO40" s="177"/>
      <c r="BP40" s="177"/>
      <c r="BQ40" s="177"/>
      <c r="BR40" s="177"/>
      <c r="BS40" s="177"/>
      <c r="BT40" s="177"/>
      <c r="BU40" s="177"/>
      <c r="BV40" s="177"/>
      <c r="BW40" s="177"/>
      <c r="BX40" s="177"/>
      <c r="BY40" s="177"/>
      <c r="BZ40" s="177"/>
      <c r="CA40" s="177"/>
      <c r="CB40" s="177"/>
      <c r="CC40" s="177"/>
      <c r="CD40" s="177"/>
      <c r="CE40" s="177"/>
      <c r="CF40" s="177"/>
      <c r="CG40" s="177"/>
      <c r="CH40" s="177"/>
      <c r="CI40" s="177"/>
      <c r="CJ40" s="177"/>
      <c r="CK40" s="177"/>
      <c r="CL40" s="177"/>
      <c r="CM40" s="177"/>
      <c r="CN40" s="177"/>
      <c r="CO40" s="177"/>
      <c r="CP40" s="177"/>
      <c r="CQ40" s="177"/>
      <c r="CR40" s="177"/>
      <c r="CS40" s="177"/>
      <c r="CT40" s="177"/>
      <c r="CU40" s="177"/>
      <c r="CV40" s="177"/>
      <c r="CW40" s="177"/>
      <c r="CX40" s="177"/>
      <c r="CY40" s="177"/>
      <c r="CZ40" s="177"/>
      <c r="DA40" s="177"/>
      <c r="DB40" s="177"/>
      <c r="DC40" s="177"/>
      <c r="DD40" s="177"/>
      <c r="DE40" s="177"/>
      <c r="DF40" s="177"/>
      <c r="DG40" s="177"/>
      <c r="DH40" s="177"/>
      <c r="DI40" s="177"/>
      <c r="DJ40" s="177"/>
      <c r="DK40" s="177"/>
      <c r="DL40" s="177"/>
      <c r="DM40" s="177"/>
      <c r="DN40" s="177"/>
      <c r="DO40" s="177"/>
      <c r="DP40" s="177"/>
      <c r="DQ40" s="177"/>
      <c r="DR40" s="177"/>
      <c r="DS40" s="177"/>
      <c r="DT40" s="177"/>
      <c r="DU40" s="177"/>
      <c r="DV40" s="177"/>
      <c r="DW40" s="177"/>
      <c r="DX40" s="177"/>
      <c r="DY40" s="177"/>
      <c r="DZ40" s="177"/>
      <c r="EA40" s="177"/>
      <c r="EB40" s="177"/>
      <c r="EC40" s="177"/>
      <c r="ED40" s="177"/>
      <c r="EE40" s="177"/>
      <c r="EF40" s="177"/>
      <c r="EG40" s="177"/>
      <c r="EH40" s="177"/>
      <c r="EI40" s="177"/>
      <c r="EJ40" s="177"/>
      <c r="EK40" s="177"/>
      <c r="EL40" s="177"/>
      <c r="EM40" s="177"/>
      <c r="EN40" s="177"/>
      <c r="EO40" s="177"/>
      <c r="EP40" s="177"/>
      <c r="EQ40" s="177"/>
      <c r="ER40" s="177"/>
      <c r="ES40" s="177"/>
      <c r="ET40" s="177"/>
      <c r="EU40" s="177"/>
      <c r="EV40" s="177"/>
      <c r="EW40" s="177"/>
      <c r="EX40" s="177"/>
      <c r="EY40" s="177"/>
      <c r="EZ40" s="177"/>
      <c r="FA40" s="177"/>
      <c r="FB40" s="177"/>
      <c r="FC40" s="177"/>
      <c r="FD40" s="177"/>
      <c r="FE40" s="177"/>
      <c r="FF40" s="177"/>
      <c r="FG40" s="177"/>
      <c r="FH40" s="177"/>
      <c r="FI40" s="177"/>
      <c r="FJ40" s="177"/>
      <c r="FK40" s="177"/>
      <c r="FL40" s="177"/>
      <c r="FM40" s="177"/>
      <c r="FN40" s="177"/>
      <c r="FO40" s="177"/>
      <c r="FP40" s="177"/>
      <c r="FQ40" s="177"/>
      <c r="FR40" s="177"/>
      <c r="FS40" s="177"/>
      <c r="FT40" s="177"/>
      <c r="FU40" s="177"/>
      <c r="FV40" s="177"/>
      <c r="FW40" s="177"/>
      <c r="FX40" s="177"/>
      <c r="FY40" s="177"/>
      <c r="FZ40" s="177"/>
      <c r="GA40" s="177"/>
      <c r="GB40" s="177"/>
      <c r="GC40" s="177"/>
      <c r="GD40" s="177"/>
      <c r="GE40" s="177"/>
      <c r="GF40" s="177"/>
      <c r="GG40" s="177"/>
      <c r="GH40" s="177"/>
      <c r="GI40" s="177"/>
      <c r="GJ40" s="177"/>
      <c r="GK40" s="177"/>
      <c r="GL40" s="177"/>
      <c r="GM40" s="177"/>
      <c r="GN40" s="177"/>
      <c r="GO40" s="177"/>
      <c r="GP40" s="177"/>
      <c r="GQ40" s="177"/>
      <c r="GR40" s="177"/>
      <c r="GS40" s="177"/>
      <c r="GT40" s="177"/>
      <c r="GU40" s="177"/>
      <c r="GV40" s="177"/>
      <c r="GW40" s="177"/>
      <c r="GX40" s="177"/>
      <c r="GY40" s="177"/>
      <c r="GZ40" s="177"/>
      <c r="HA40" s="177"/>
      <c r="HB40" s="177"/>
      <c r="HC40" s="177"/>
      <c r="HD40" s="177"/>
      <c r="HE40" s="177"/>
      <c r="HF40" s="177"/>
      <c r="HG40" s="177"/>
      <c r="HH40" s="177"/>
      <c r="HI40" s="177"/>
      <c r="HJ40" s="177"/>
      <c r="HK40" s="177"/>
      <c r="HL40" s="177"/>
      <c r="HM40" s="177"/>
      <c r="HN40" s="177"/>
      <c r="HO40" s="177"/>
      <c r="HP40" s="177"/>
      <c r="HQ40" s="177"/>
      <c r="HR40" s="177"/>
      <c r="HS40" s="177"/>
      <c r="HT40" s="177"/>
      <c r="HU40" s="177"/>
      <c r="HV40" s="177"/>
      <c r="HW40" s="177"/>
      <c r="HX40" s="177"/>
      <c r="HY40" s="177"/>
      <c r="HZ40" s="177"/>
      <c r="IA40" s="177"/>
      <c r="IB40" s="177"/>
      <c r="IC40" s="177"/>
      <c r="ID40" s="177"/>
      <c r="IE40" s="177"/>
      <c r="IF40" s="177"/>
      <c r="IG40" s="177"/>
      <c r="IH40" s="177"/>
      <c r="II40" s="177"/>
      <c r="IJ40" s="177"/>
      <c r="IK40" s="177"/>
      <c r="IL40" s="177"/>
      <c r="IM40" s="177"/>
      <c r="IN40" s="177"/>
      <c r="IO40" s="177"/>
      <c r="IP40" s="177"/>
      <c r="IQ40" s="177"/>
      <c r="IR40" s="177"/>
      <c r="IS40" s="177"/>
      <c r="IT40" s="177"/>
      <c r="IU40" s="177"/>
      <c r="IV40" s="177"/>
    </row>
    <row r="41" spans="2:5" s="175" customFormat="1" ht="12.75" customHeight="1">
      <c r="B41" s="178"/>
      <c r="E41" s="178"/>
    </row>
    <row r="42" spans="2:256" s="175" customFormat="1" ht="12.75" customHeight="1">
      <c r="B42" s="733" t="s">
        <v>476</v>
      </c>
      <c r="C42" s="733"/>
      <c r="D42" s="169"/>
      <c r="E42" s="170" t="str">
        <f>IF(E43="...","Preenchido",IF(E43="Por favor preencha todas as células em aberto. Se não existirem ocorrências a registar deverá introduzir o número zero.","Por preencher","Preenchido com erros!"))</f>
        <v>Por preencher</v>
      </c>
      <c r="F42" s="171"/>
      <c r="G42" s="172" t="str">
        <f>IF('III - Mapas'!Q302&lt;&gt;0,"Por favor preencha todas as células em aberto. Se não existirem ocorrências a registar deverá introduzir o número zero.",IF(AND(E33="Preenchido com erros!",'III - Mapas'!N254="ERRO"),"Ver mensagem de erro anexa ao Quadro 1.10",IF('III - Mapas'!Q311="ERRO","Ao fazer referência a 'outros motivos' no ponto 1.13.10., deverá obrigatoriamente discriminá-los no campo destinado às anotações.","...")))</f>
        <v>Por favor preencha todas as células em aberto. Se não existirem ocorrências a registar deverá introduzir o número zero.</v>
      </c>
      <c r="H42" s="173"/>
      <c r="I42" s="173"/>
      <c r="J42" s="173"/>
      <c r="K42" s="173"/>
      <c r="L42" s="173"/>
      <c r="M42" s="173"/>
      <c r="N42" s="173"/>
      <c r="O42" s="173"/>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c r="DA42" s="174"/>
      <c r="DB42" s="174"/>
      <c r="DC42" s="174"/>
      <c r="DD42" s="174"/>
      <c r="DE42" s="174"/>
      <c r="DF42" s="174"/>
      <c r="DG42" s="174"/>
      <c r="DH42" s="174"/>
      <c r="DI42" s="174"/>
      <c r="DJ42" s="174"/>
      <c r="DK42" s="174"/>
      <c r="DL42" s="174"/>
      <c r="DM42" s="174"/>
      <c r="DN42" s="174"/>
      <c r="DO42" s="174"/>
      <c r="DP42" s="174"/>
      <c r="DQ42" s="174"/>
      <c r="DR42" s="174"/>
      <c r="DS42" s="174"/>
      <c r="DT42" s="174"/>
      <c r="DU42" s="174"/>
      <c r="DV42" s="174"/>
      <c r="DW42" s="174"/>
      <c r="DX42" s="174"/>
      <c r="DY42" s="174"/>
      <c r="DZ42" s="174"/>
      <c r="EA42" s="174"/>
      <c r="EB42" s="174"/>
      <c r="EC42" s="174"/>
      <c r="ED42" s="174"/>
      <c r="EE42" s="174"/>
      <c r="EF42" s="174"/>
      <c r="EG42" s="174"/>
      <c r="EH42" s="174"/>
      <c r="EI42" s="174"/>
      <c r="EJ42" s="174"/>
      <c r="EK42" s="174"/>
      <c r="EL42" s="174"/>
      <c r="EM42" s="174"/>
      <c r="EN42" s="174"/>
      <c r="EO42" s="174"/>
      <c r="EP42" s="174"/>
      <c r="EQ42" s="174"/>
      <c r="ER42" s="174"/>
      <c r="ES42" s="174"/>
      <c r="ET42" s="174"/>
      <c r="EU42" s="174"/>
      <c r="EV42" s="174"/>
      <c r="EW42" s="174"/>
      <c r="EX42" s="174"/>
      <c r="EY42" s="174"/>
      <c r="EZ42" s="174"/>
      <c r="FA42" s="174"/>
      <c r="FB42" s="174"/>
      <c r="FC42" s="174"/>
      <c r="FD42" s="174"/>
      <c r="FE42" s="174"/>
      <c r="FF42" s="174"/>
      <c r="FG42" s="174"/>
      <c r="FH42" s="174"/>
      <c r="FI42" s="174"/>
      <c r="FJ42" s="174"/>
      <c r="FK42" s="174"/>
      <c r="FL42" s="174"/>
      <c r="FM42" s="174"/>
      <c r="FN42" s="174"/>
      <c r="FO42" s="174"/>
      <c r="FP42" s="174"/>
      <c r="FQ42" s="174"/>
      <c r="FR42" s="174"/>
      <c r="FS42" s="174"/>
      <c r="FT42" s="174"/>
      <c r="FU42" s="174"/>
      <c r="FV42" s="174"/>
      <c r="FW42" s="174"/>
      <c r="FX42" s="174"/>
      <c r="FY42" s="174"/>
      <c r="FZ42" s="174"/>
      <c r="GA42" s="174"/>
      <c r="GB42" s="174"/>
      <c r="GC42" s="174"/>
      <c r="GD42" s="174"/>
      <c r="GE42" s="174"/>
      <c r="GF42" s="174"/>
      <c r="GG42" s="174"/>
      <c r="GH42" s="174"/>
      <c r="GI42" s="174"/>
      <c r="GJ42" s="174"/>
      <c r="GK42" s="174"/>
      <c r="GL42" s="174"/>
      <c r="GM42" s="174"/>
      <c r="GN42" s="174"/>
      <c r="GO42" s="174"/>
      <c r="GP42" s="174"/>
      <c r="GQ42" s="174"/>
      <c r="GR42" s="174"/>
      <c r="GS42" s="174"/>
      <c r="GT42" s="174"/>
      <c r="GU42" s="174"/>
      <c r="GV42" s="174"/>
      <c r="GW42" s="174"/>
      <c r="GX42" s="174"/>
      <c r="GY42" s="174"/>
      <c r="GZ42" s="174"/>
      <c r="HA42" s="174"/>
      <c r="HB42" s="174"/>
      <c r="HC42" s="174"/>
      <c r="HD42" s="174"/>
      <c r="HE42" s="174"/>
      <c r="HF42" s="174"/>
      <c r="HG42" s="174"/>
      <c r="HH42" s="174"/>
      <c r="HI42" s="174"/>
      <c r="HJ42" s="174"/>
      <c r="HK42" s="174"/>
      <c r="HL42" s="174"/>
      <c r="HM42" s="174"/>
      <c r="HN42" s="174"/>
      <c r="HO42" s="174"/>
      <c r="HP42" s="174"/>
      <c r="HQ42" s="174"/>
      <c r="HR42" s="174"/>
      <c r="HS42" s="174"/>
      <c r="HT42" s="174"/>
      <c r="HU42" s="174"/>
      <c r="HV42" s="174"/>
      <c r="HW42" s="174"/>
      <c r="HX42" s="174"/>
      <c r="HY42" s="174"/>
      <c r="HZ42" s="174"/>
      <c r="IA42" s="174"/>
      <c r="IB42" s="174"/>
      <c r="IC42" s="174"/>
      <c r="ID42" s="174"/>
      <c r="IE42" s="174"/>
      <c r="IF42" s="174"/>
      <c r="IG42" s="174"/>
      <c r="IH42" s="174"/>
      <c r="II42" s="174"/>
      <c r="IJ42" s="174"/>
      <c r="IK42" s="174"/>
      <c r="IL42" s="174"/>
      <c r="IM42" s="174"/>
      <c r="IN42" s="174"/>
      <c r="IO42" s="174"/>
      <c r="IP42" s="174"/>
      <c r="IQ42" s="174"/>
      <c r="IR42" s="174"/>
      <c r="IS42" s="174"/>
      <c r="IT42" s="174"/>
      <c r="IU42" s="174"/>
      <c r="IV42" s="174"/>
    </row>
    <row r="43" spans="2:256" s="175" customFormat="1" ht="12.75" customHeight="1">
      <c r="B43" s="734"/>
      <c r="C43" s="734"/>
      <c r="D43" s="169"/>
      <c r="E43" s="176" t="str">
        <f>G42</f>
        <v>Por favor preencha todas as células em aberto. Se não existirem ocorrências a registar deverá introduzir o número zero.</v>
      </c>
      <c r="F43" s="176"/>
      <c r="G43" s="176"/>
      <c r="H43" s="176"/>
      <c r="I43" s="176"/>
      <c r="J43" s="176"/>
      <c r="K43" s="176"/>
      <c r="L43" s="176"/>
      <c r="M43" s="176"/>
      <c r="N43" s="176"/>
      <c r="O43" s="176"/>
      <c r="P43" s="177"/>
      <c r="Q43" s="177"/>
      <c r="R43" s="177"/>
      <c r="S43" s="177"/>
      <c r="T43" s="177"/>
      <c r="U43" s="177"/>
      <c r="V43" s="177"/>
      <c r="W43" s="177"/>
      <c r="X43" s="177"/>
      <c r="Y43" s="177"/>
      <c r="Z43" s="177"/>
      <c r="AA43" s="177"/>
      <c r="AB43" s="177"/>
      <c r="AC43" s="177"/>
      <c r="AD43" s="177"/>
      <c r="AE43" s="177"/>
      <c r="AF43" s="177"/>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177"/>
      <c r="BN43" s="177"/>
      <c r="BO43" s="177"/>
      <c r="BP43" s="177"/>
      <c r="BQ43" s="177"/>
      <c r="BR43" s="177"/>
      <c r="BS43" s="177"/>
      <c r="BT43" s="177"/>
      <c r="BU43" s="177"/>
      <c r="BV43" s="177"/>
      <c r="BW43" s="177"/>
      <c r="BX43" s="177"/>
      <c r="BY43" s="177"/>
      <c r="BZ43" s="177"/>
      <c r="CA43" s="177"/>
      <c r="CB43" s="177"/>
      <c r="CC43" s="177"/>
      <c r="CD43" s="177"/>
      <c r="CE43" s="177"/>
      <c r="CF43" s="177"/>
      <c r="CG43" s="177"/>
      <c r="CH43" s="177"/>
      <c r="CI43" s="177"/>
      <c r="CJ43" s="177"/>
      <c r="CK43" s="177"/>
      <c r="CL43" s="177"/>
      <c r="CM43" s="177"/>
      <c r="CN43" s="177"/>
      <c r="CO43" s="177"/>
      <c r="CP43" s="177"/>
      <c r="CQ43" s="177"/>
      <c r="CR43" s="177"/>
      <c r="CS43" s="177"/>
      <c r="CT43" s="177"/>
      <c r="CU43" s="177"/>
      <c r="CV43" s="177"/>
      <c r="CW43" s="177"/>
      <c r="CX43" s="177"/>
      <c r="CY43" s="177"/>
      <c r="CZ43" s="177"/>
      <c r="DA43" s="177"/>
      <c r="DB43" s="177"/>
      <c r="DC43" s="177"/>
      <c r="DD43" s="177"/>
      <c r="DE43" s="177"/>
      <c r="DF43" s="177"/>
      <c r="DG43" s="177"/>
      <c r="DH43" s="177"/>
      <c r="DI43" s="177"/>
      <c r="DJ43" s="177"/>
      <c r="DK43" s="177"/>
      <c r="DL43" s="177"/>
      <c r="DM43" s="177"/>
      <c r="DN43" s="177"/>
      <c r="DO43" s="177"/>
      <c r="DP43" s="177"/>
      <c r="DQ43" s="177"/>
      <c r="DR43" s="177"/>
      <c r="DS43" s="177"/>
      <c r="DT43" s="177"/>
      <c r="DU43" s="177"/>
      <c r="DV43" s="177"/>
      <c r="DW43" s="177"/>
      <c r="DX43" s="177"/>
      <c r="DY43" s="177"/>
      <c r="DZ43" s="177"/>
      <c r="EA43" s="177"/>
      <c r="EB43" s="177"/>
      <c r="EC43" s="177"/>
      <c r="ED43" s="177"/>
      <c r="EE43" s="177"/>
      <c r="EF43" s="177"/>
      <c r="EG43" s="177"/>
      <c r="EH43" s="177"/>
      <c r="EI43" s="177"/>
      <c r="EJ43" s="177"/>
      <c r="EK43" s="177"/>
      <c r="EL43" s="177"/>
      <c r="EM43" s="177"/>
      <c r="EN43" s="177"/>
      <c r="EO43" s="177"/>
      <c r="EP43" s="177"/>
      <c r="EQ43" s="177"/>
      <c r="ER43" s="177"/>
      <c r="ES43" s="177"/>
      <c r="ET43" s="177"/>
      <c r="EU43" s="177"/>
      <c r="EV43" s="177"/>
      <c r="EW43" s="177"/>
      <c r="EX43" s="177"/>
      <c r="EY43" s="177"/>
      <c r="EZ43" s="177"/>
      <c r="FA43" s="177"/>
      <c r="FB43" s="177"/>
      <c r="FC43" s="177"/>
      <c r="FD43" s="177"/>
      <c r="FE43" s="177"/>
      <c r="FF43" s="177"/>
      <c r="FG43" s="177"/>
      <c r="FH43" s="177"/>
      <c r="FI43" s="177"/>
      <c r="FJ43" s="177"/>
      <c r="FK43" s="177"/>
      <c r="FL43" s="177"/>
      <c r="FM43" s="177"/>
      <c r="FN43" s="177"/>
      <c r="FO43" s="177"/>
      <c r="FP43" s="177"/>
      <c r="FQ43" s="177"/>
      <c r="FR43" s="177"/>
      <c r="FS43" s="177"/>
      <c r="FT43" s="177"/>
      <c r="FU43" s="177"/>
      <c r="FV43" s="177"/>
      <c r="FW43" s="177"/>
      <c r="FX43" s="177"/>
      <c r="FY43" s="177"/>
      <c r="FZ43" s="177"/>
      <c r="GA43" s="177"/>
      <c r="GB43" s="177"/>
      <c r="GC43" s="177"/>
      <c r="GD43" s="177"/>
      <c r="GE43" s="177"/>
      <c r="GF43" s="177"/>
      <c r="GG43" s="177"/>
      <c r="GH43" s="177"/>
      <c r="GI43" s="177"/>
      <c r="GJ43" s="177"/>
      <c r="GK43" s="177"/>
      <c r="GL43" s="177"/>
      <c r="GM43" s="177"/>
      <c r="GN43" s="177"/>
      <c r="GO43" s="177"/>
      <c r="GP43" s="177"/>
      <c r="GQ43" s="177"/>
      <c r="GR43" s="177"/>
      <c r="GS43" s="177"/>
      <c r="GT43" s="177"/>
      <c r="GU43" s="177"/>
      <c r="GV43" s="177"/>
      <c r="GW43" s="177"/>
      <c r="GX43" s="177"/>
      <c r="GY43" s="177"/>
      <c r="GZ43" s="177"/>
      <c r="HA43" s="177"/>
      <c r="HB43" s="177"/>
      <c r="HC43" s="177"/>
      <c r="HD43" s="177"/>
      <c r="HE43" s="177"/>
      <c r="HF43" s="177"/>
      <c r="HG43" s="177"/>
      <c r="HH43" s="177"/>
      <c r="HI43" s="177"/>
      <c r="HJ43" s="177"/>
      <c r="HK43" s="177"/>
      <c r="HL43" s="177"/>
      <c r="HM43" s="177"/>
      <c r="HN43" s="177"/>
      <c r="HO43" s="177"/>
      <c r="HP43" s="177"/>
      <c r="HQ43" s="177"/>
      <c r="HR43" s="177"/>
      <c r="HS43" s="177"/>
      <c r="HT43" s="177"/>
      <c r="HU43" s="177"/>
      <c r="HV43" s="177"/>
      <c r="HW43" s="177"/>
      <c r="HX43" s="177"/>
      <c r="HY43" s="177"/>
      <c r="HZ43" s="177"/>
      <c r="IA43" s="177"/>
      <c r="IB43" s="177"/>
      <c r="IC43" s="177"/>
      <c r="ID43" s="177"/>
      <c r="IE43" s="177"/>
      <c r="IF43" s="177"/>
      <c r="IG43" s="177"/>
      <c r="IH43" s="177"/>
      <c r="II43" s="177"/>
      <c r="IJ43" s="177"/>
      <c r="IK43" s="177"/>
      <c r="IL43" s="177"/>
      <c r="IM43" s="177"/>
      <c r="IN43" s="177"/>
      <c r="IO43" s="177"/>
      <c r="IP43" s="177"/>
      <c r="IQ43" s="177"/>
      <c r="IR43" s="177"/>
      <c r="IS43" s="177"/>
      <c r="IT43" s="177"/>
      <c r="IU43" s="177"/>
      <c r="IV43" s="177"/>
    </row>
    <row r="44" spans="2:5" s="175" customFormat="1" ht="12.75" customHeight="1">
      <c r="B44" s="178"/>
      <c r="E44" s="178"/>
    </row>
    <row r="45" spans="2:256" s="175" customFormat="1" ht="12.75" customHeight="1">
      <c r="B45" s="733" t="s">
        <v>477</v>
      </c>
      <c r="C45" s="733"/>
      <c r="D45" s="169"/>
      <c r="E45" s="170" t="str">
        <f>IF(E46="...","Preenchido",IF(E46="Por favor preencha todas as células em aberto. Se não existirem ocorrências a registar deverá introduzir o número zero.","Por preencher","Preenchido com erros!"))</f>
        <v>Por preencher</v>
      </c>
      <c r="F45" s="171"/>
      <c r="G45" s="172" t="str">
        <f>IF('III - Mapas'!Q323&lt;&gt;0,"Por favor preencha todas as células em aberto. Se não existirem ocorrências a registar deverá introduzir o número zero.",IF(AND(E33="Preenchido com erros!",'III - Mapas'!N254="ERRO"),"Ver mensagem de erro anexa ao Quadro 1.10",IF('III - Mapas'!Q327="ERRO","Ao fazer referência a 'outros motivos' no ponto 1.14.5., deverá obrigatoriamente discriminá-los no campo destinado às anotações.","...")))</f>
        <v>Por favor preencha todas as células em aberto. Se não existirem ocorrências a registar deverá introduzir o número zero.</v>
      </c>
      <c r="H45" s="173"/>
      <c r="I45" s="173"/>
      <c r="J45" s="173"/>
      <c r="K45" s="173"/>
      <c r="L45" s="173"/>
      <c r="M45" s="173"/>
      <c r="N45" s="173"/>
      <c r="O45" s="173"/>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c r="DA45" s="174"/>
      <c r="DB45" s="174"/>
      <c r="DC45" s="174"/>
      <c r="DD45" s="174"/>
      <c r="DE45" s="174"/>
      <c r="DF45" s="174"/>
      <c r="DG45" s="174"/>
      <c r="DH45" s="174"/>
      <c r="DI45" s="174"/>
      <c r="DJ45" s="174"/>
      <c r="DK45" s="174"/>
      <c r="DL45" s="174"/>
      <c r="DM45" s="174"/>
      <c r="DN45" s="174"/>
      <c r="DO45" s="174"/>
      <c r="DP45" s="174"/>
      <c r="DQ45" s="174"/>
      <c r="DR45" s="174"/>
      <c r="DS45" s="174"/>
      <c r="DT45" s="174"/>
      <c r="DU45" s="174"/>
      <c r="DV45" s="174"/>
      <c r="DW45" s="174"/>
      <c r="DX45" s="174"/>
      <c r="DY45" s="174"/>
      <c r="DZ45" s="174"/>
      <c r="EA45" s="174"/>
      <c r="EB45" s="174"/>
      <c r="EC45" s="174"/>
      <c r="ED45" s="174"/>
      <c r="EE45" s="174"/>
      <c r="EF45" s="174"/>
      <c r="EG45" s="174"/>
      <c r="EH45" s="174"/>
      <c r="EI45" s="174"/>
      <c r="EJ45" s="174"/>
      <c r="EK45" s="174"/>
      <c r="EL45" s="174"/>
      <c r="EM45" s="174"/>
      <c r="EN45" s="174"/>
      <c r="EO45" s="174"/>
      <c r="EP45" s="174"/>
      <c r="EQ45" s="174"/>
      <c r="ER45" s="174"/>
      <c r="ES45" s="174"/>
      <c r="ET45" s="174"/>
      <c r="EU45" s="174"/>
      <c r="EV45" s="174"/>
      <c r="EW45" s="174"/>
      <c r="EX45" s="174"/>
      <c r="EY45" s="174"/>
      <c r="EZ45" s="174"/>
      <c r="FA45" s="174"/>
      <c r="FB45" s="174"/>
      <c r="FC45" s="174"/>
      <c r="FD45" s="174"/>
      <c r="FE45" s="174"/>
      <c r="FF45" s="174"/>
      <c r="FG45" s="174"/>
      <c r="FH45" s="174"/>
      <c r="FI45" s="174"/>
      <c r="FJ45" s="174"/>
      <c r="FK45" s="174"/>
      <c r="FL45" s="174"/>
      <c r="FM45" s="174"/>
      <c r="FN45" s="174"/>
      <c r="FO45" s="174"/>
      <c r="FP45" s="174"/>
      <c r="FQ45" s="174"/>
      <c r="FR45" s="174"/>
      <c r="FS45" s="174"/>
      <c r="FT45" s="174"/>
      <c r="FU45" s="174"/>
      <c r="FV45" s="174"/>
      <c r="FW45" s="174"/>
      <c r="FX45" s="174"/>
      <c r="FY45" s="174"/>
      <c r="FZ45" s="174"/>
      <c r="GA45" s="174"/>
      <c r="GB45" s="174"/>
      <c r="GC45" s="174"/>
      <c r="GD45" s="174"/>
      <c r="GE45" s="174"/>
      <c r="GF45" s="174"/>
      <c r="GG45" s="174"/>
      <c r="GH45" s="174"/>
      <c r="GI45" s="174"/>
      <c r="GJ45" s="174"/>
      <c r="GK45" s="174"/>
      <c r="GL45" s="174"/>
      <c r="GM45" s="174"/>
      <c r="GN45" s="174"/>
      <c r="GO45" s="174"/>
      <c r="GP45" s="174"/>
      <c r="GQ45" s="174"/>
      <c r="GR45" s="174"/>
      <c r="GS45" s="174"/>
      <c r="GT45" s="174"/>
      <c r="GU45" s="174"/>
      <c r="GV45" s="174"/>
      <c r="GW45" s="174"/>
      <c r="GX45" s="174"/>
      <c r="GY45" s="174"/>
      <c r="GZ45" s="174"/>
      <c r="HA45" s="174"/>
      <c r="HB45" s="174"/>
      <c r="HC45" s="174"/>
      <c r="HD45" s="174"/>
      <c r="HE45" s="174"/>
      <c r="HF45" s="174"/>
      <c r="HG45" s="174"/>
      <c r="HH45" s="174"/>
      <c r="HI45" s="174"/>
      <c r="HJ45" s="174"/>
      <c r="HK45" s="174"/>
      <c r="HL45" s="174"/>
      <c r="HM45" s="174"/>
      <c r="HN45" s="174"/>
      <c r="HO45" s="174"/>
      <c r="HP45" s="174"/>
      <c r="HQ45" s="174"/>
      <c r="HR45" s="174"/>
      <c r="HS45" s="174"/>
      <c r="HT45" s="174"/>
      <c r="HU45" s="174"/>
      <c r="HV45" s="174"/>
      <c r="HW45" s="174"/>
      <c r="HX45" s="174"/>
      <c r="HY45" s="174"/>
      <c r="HZ45" s="174"/>
      <c r="IA45" s="174"/>
      <c r="IB45" s="174"/>
      <c r="IC45" s="174"/>
      <c r="ID45" s="174"/>
      <c r="IE45" s="174"/>
      <c r="IF45" s="174"/>
      <c r="IG45" s="174"/>
      <c r="IH45" s="174"/>
      <c r="II45" s="174"/>
      <c r="IJ45" s="174"/>
      <c r="IK45" s="174"/>
      <c r="IL45" s="174"/>
      <c r="IM45" s="174"/>
      <c r="IN45" s="174"/>
      <c r="IO45" s="174"/>
      <c r="IP45" s="174"/>
      <c r="IQ45" s="174"/>
      <c r="IR45" s="174"/>
      <c r="IS45" s="174"/>
      <c r="IT45" s="174"/>
      <c r="IU45" s="174"/>
      <c r="IV45" s="174"/>
    </row>
    <row r="46" spans="2:256" s="175" customFormat="1" ht="12.75" customHeight="1">
      <c r="B46" s="734"/>
      <c r="C46" s="734"/>
      <c r="D46" s="169"/>
      <c r="E46" s="176" t="str">
        <f>G45</f>
        <v>Por favor preencha todas as células em aberto. Se não existirem ocorrências a registar deverá introduzir o número zero.</v>
      </c>
      <c r="F46" s="176"/>
      <c r="G46" s="176"/>
      <c r="H46" s="176"/>
      <c r="I46" s="176"/>
      <c r="J46" s="176"/>
      <c r="K46" s="176"/>
      <c r="L46" s="176"/>
      <c r="M46" s="176"/>
      <c r="N46" s="176"/>
      <c r="O46" s="176"/>
      <c r="P46" s="177"/>
      <c r="Q46" s="177"/>
      <c r="R46" s="177"/>
      <c r="S46" s="177"/>
      <c r="T46" s="177"/>
      <c r="U46" s="177"/>
      <c r="V46" s="177"/>
      <c r="W46" s="177"/>
      <c r="X46" s="177"/>
      <c r="Y46" s="177"/>
      <c r="Z46" s="177"/>
      <c r="AA46" s="177"/>
      <c r="AB46" s="177"/>
      <c r="AC46" s="177"/>
      <c r="AD46" s="177"/>
      <c r="AE46" s="177"/>
      <c r="AF46" s="177"/>
      <c r="AG46" s="177"/>
      <c r="AH46" s="177"/>
      <c r="AI46" s="177"/>
      <c r="AJ46" s="177"/>
      <c r="AK46" s="177"/>
      <c r="AL46" s="177"/>
      <c r="AM46" s="177"/>
      <c r="AN46" s="177"/>
      <c r="AO46" s="177"/>
      <c r="AP46" s="177"/>
      <c r="AQ46" s="177"/>
      <c r="AR46" s="177"/>
      <c r="AS46" s="177"/>
      <c r="AT46" s="177"/>
      <c r="AU46" s="177"/>
      <c r="AV46" s="177"/>
      <c r="AW46" s="177"/>
      <c r="AX46" s="177"/>
      <c r="AY46" s="177"/>
      <c r="AZ46" s="177"/>
      <c r="BA46" s="177"/>
      <c r="BB46" s="177"/>
      <c r="BC46" s="177"/>
      <c r="BD46" s="177"/>
      <c r="BE46" s="177"/>
      <c r="BF46" s="177"/>
      <c r="BG46" s="177"/>
      <c r="BH46" s="177"/>
      <c r="BI46" s="177"/>
      <c r="BJ46" s="177"/>
      <c r="BK46" s="177"/>
      <c r="BL46" s="177"/>
      <c r="BM46" s="177"/>
      <c r="BN46" s="177"/>
      <c r="BO46" s="177"/>
      <c r="BP46" s="177"/>
      <c r="BQ46" s="177"/>
      <c r="BR46" s="177"/>
      <c r="BS46" s="177"/>
      <c r="BT46" s="177"/>
      <c r="BU46" s="177"/>
      <c r="BV46" s="177"/>
      <c r="BW46" s="177"/>
      <c r="BX46" s="177"/>
      <c r="BY46" s="177"/>
      <c r="BZ46" s="177"/>
      <c r="CA46" s="177"/>
      <c r="CB46" s="177"/>
      <c r="CC46" s="177"/>
      <c r="CD46" s="177"/>
      <c r="CE46" s="177"/>
      <c r="CF46" s="177"/>
      <c r="CG46" s="177"/>
      <c r="CH46" s="177"/>
      <c r="CI46" s="177"/>
      <c r="CJ46" s="177"/>
      <c r="CK46" s="177"/>
      <c r="CL46" s="177"/>
      <c r="CM46" s="177"/>
      <c r="CN46" s="177"/>
      <c r="CO46" s="177"/>
      <c r="CP46" s="177"/>
      <c r="CQ46" s="177"/>
      <c r="CR46" s="177"/>
      <c r="CS46" s="177"/>
      <c r="CT46" s="177"/>
      <c r="CU46" s="177"/>
      <c r="CV46" s="177"/>
      <c r="CW46" s="177"/>
      <c r="CX46" s="177"/>
      <c r="CY46" s="177"/>
      <c r="CZ46" s="177"/>
      <c r="DA46" s="177"/>
      <c r="DB46" s="177"/>
      <c r="DC46" s="177"/>
      <c r="DD46" s="177"/>
      <c r="DE46" s="177"/>
      <c r="DF46" s="177"/>
      <c r="DG46" s="177"/>
      <c r="DH46" s="177"/>
      <c r="DI46" s="177"/>
      <c r="DJ46" s="177"/>
      <c r="DK46" s="177"/>
      <c r="DL46" s="177"/>
      <c r="DM46" s="177"/>
      <c r="DN46" s="177"/>
      <c r="DO46" s="177"/>
      <c r="DP46" s="177"/>
      <c r="DQ46" s="177"/>
      <c r="DR46" s="177"/>
      <c r="DS46" s="177"/>
      <c r="DT46" s="177"/>
      <c r="DU46" s="177"/>
      <c r="DV46" s="177"/>
      <c r="DW46" s="177"/>
      <c r="DX46" s="177"/>
      <c r="DY46" s="177"/>
      <c r="DZ46" s="177"/>
      <c r="EA46" s="177"/>
      <c r="EB46" s="177"/>
      <c r="EC46" s="177"/>
      <c r="ED46" s="177"/>
      <c r="EE46" s="177"/>
      <c r="EF46" s="177"/>
      <c r="EG46" s="177"/>
      <c r="EH46" s="177"/>
      <c r="EI46" s="177"/>
      <c r="EJ46" s="177"/>
      <c r="EK46" s="177"/>
      <c r="EL46" s="177"/>
      <c r="EM46" s="177"/>
      <c r="EN46" s="177"/>
      <c r="EO46" s="177"/>
      <c r="EP46" s="177"/>
      <c r="EQ46" s="177"/>
      <c r="ER46" s="177"/>
      <c r="ES46" s="177"/>
      <c r="ET46" s="177"/>
      <c r="EU46" s="177"/>
      <c r="EV46" s="177"/>
      <c r="EW46" s="177"/>
      <c r="EX46" s="177"/>
      <c r="EY46" s="177"/>
      <c r="EZ46" s="177"/>
      <c r="FA46" s="177"/>
      <c r="FB46" s="177"/>
      <c r="FC46" s="177"/>
      <c r="FD46" s="177"/>
      <c r="FE46" s="177"/>
      <c r="FF46" s="177"/>
      <c r="FG46" s="177"/>
      <c r="FH46" s="177"/>
      <c r="FI46" s="177"/>
      <c r="FJ46" s="177"/>
      <c r="FK46" s="177"/>
      <c r="FL46" s="177"/>
      <c r="FM46" s="177"/>
      <c r="FN46" s="177"/>
      <c r="FO46" s="177"/>
      <c r="FP46" s="177"/>
      <c r="FQ46" s="177"/>
      <c r="FR46" s="177"/>
      <c r="FS46" s="177"/>
      <c r="FT46" s="177"/>
      <c r="FU46" s="177"/>
      <c r="FV46" s="177"/>
      <c r="FW46" s="177"/>
      <c r="FX46" s="177"/>
      <c r="FY46" s="177"/>
      <c r="FZ46" s="177"/>
      <c r="GA46" s="177"/>
      <c r="GB46" s="177"/>
      <c r="GC46" s="177"/>
      <c r="GD46" s="177"/>
      <c r="GE46" s="177"/>
      <c r="GF46" s="177"/>
      <c r="GG46" s="177"/>
      <c r="GH46" s="177"/>
      <c r="GI46" s="177"/>
      <c r="GJ46" s="177"/>
      <c r="GK46" s="177"/>
      <c r="GL46" s="177"/>
      <c r="GM46" s="177"/>
      <c r="GN46" s="177"/>
      <c r="GO46" s="177"/>
      <c r="GP46" s="177"/>
      <c r="GQ46" s="177"/>
      <c r="GR46" s="177"/>
      <c r="GS46" s="177"/>
      <c r="GT46" s="177"/>
      <c r="GU46" s="177"/>
      <c r="GV46" s="177"/>
      <c r="GW46" s="177"/>
      <c r="GX46" s="177"/>
      <c r="GY46" s="177"/>
      <c r="GZ46" s="177"/>
      <c r="HA46" s="177"/>
      <c r="HB46" s="177"/>
      <c r="HC46" s="177"/>
      <c r="HD46" s="177"/>
      <c r="HE46" s="177"/>
      <c r="HF46" s="177"/>
      <c r="HG46" s="177"/>
      <c r="HH46" s="177"/>
      <c r="HI46" s="177"/>
      <c r="HJ46" s="177"/>
      <c r="HK46" s="177"/>
      <c r="HL46" s="177"/>
      <c r="HM46" s="177"/>
      <c r="HN46" s="177"/>
      <c r="HO46" s="177"/>
      <c r="HP46" s="177"/>
      <c r="HQ46" s="177"/>
      <c r="HR46" s="177"/>
      <c r="HS46" s="177"/>
      <c r="HT46" s="177"/>
      <c r="HU46" s="177"/>
      <c r="HV46" s="177"/>
      <c r="HW46" s="177"/>
      <c r="HX46" s="177"/>
      <c r="HY46" s="177"/>
      <c r="HZ46" s="177"/>
      <c r="IA46" s="177"/>
      <c r="IB46" s="177"/>
      <c r="IC46" s="177"/>
      <c r="ID46" s="177"/>
      <c r="IE46" s="177"/>
      <c r="IF46" s="177"/>
      <c r="IG46" s="177"/>
      <c r="IH46" s="177"/>
      <c r="II46" s="177"/>
      <c r="IJ46" s="177"/>
      <c r="IK46" s="177"/>
      <c r="IL46" s="177"/>
      <c r="IM46" s="177"/>
      <c r="IN46" s="177"/>
      <c r="IO46" s="177"/>
      <c r="IP46" s="177"/>
      <c r="IQ46" s="177"/>
      <c r="IR46" s="177"/>
      <c r="IS46" s="177"/>
      <c r="IT46" s="177"/>
      <c r="IU46" s="177"/>
      <c r="IV46" s="177"/>
    </row>
    <row r="47" spans="2:256" ht="12.75" customHeight="1">
      <c r="B47" s="116"/>
      <c r="C47" s="117"/>
      <c r="D47" s="94"/>
      <c r="E47" s="118"/>
      <c r="F47" s="118"/>
      <c r="G47" s="118"/>
      <c r="H47" s="118"/>
      <c r="I47" s="118"/>
      <c r="J47" s="118"/>
      <c r="K47" s="118"/>
      <c r="L47" s="118"/>
      <c r="M47" s="118"/>
      <c r="N47" s="118"/>
      <c r="O47" s="118"/>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110"/>
      <c r="AN47" s="110"/>
      <c r="AO47" s="110"/>
      <c r="AP47" s="110"/>
      <c r="AQ47" s="110"/>
      <c r="AR47" s="110"/>
      <c r="AS47" s="110"/>
      <c r="AT47" s="110"/>
      <c r="AU47" s="110"/>
      <c r="AV47" s="110"/>
      <c r="AW47" s="110"/>
      <c r="AX47" s="110"/>
      <c r="AY47" s="110"/>
      <c r="AZ47" s="110"/>
      <c r="BA47" s="110"/>
      <c r="BB47" s="110"/>
      <c r="BC47" s="110"/>
      <c r="BD47" s="110"/>
      <c r="BE47" s="110"/>
      <c r="BF47" s="110"/>
      <c r="BG47" s="110"/>
      <c r="BH47" s="110"/>
      <c r="BI47" s="110"/>
      <c r="BJ47" s="110"/>
      <c r="BK47" s="110"/>
      <c r="BL47" s="110"/>
      <c r="BM47" s="110"/>
      <c r="BN47" s="110"/>
      <c r="BO47" s="110"/>
      <c r="BP47" s="110"/>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0"/>
      <c r="DL47" s="110"/>
      <c r="DM47" s="110"/>
      <c r="DN47" s="110"/>
      <c r="DO47" s="110"/>
      <c r="DP47" s="110"/>
      <c r="DQ47" s="110"/>
      <c r="DR47" s="110"/>
      <c r="DS47" s="110"/>
      <c r="DT47" s="110"/>
      <c r="DU47" s="110"/>
      <c r="DV47" s="110"/>
      <c r="DW47" s="110"/>
      <c r="DX47" s="110"/>
      <c r="DY47" s="110"/>
      <c r="DZ47" s="110"/>
      <c r="EA47" s="110"/>
      <c r="EB47" s="110"/>
      <c r="EC47" s="110"/>
      <c r="ED47" s="110"/>
      <c r="EE47" s="110"/>
      <c r="EF47" s="110"/>
      <c r="EG47" s="110"/>
      <c r="EH47" s="110"/>
      <c r="EI47" s="110"/>
      <c r="EJ47" s="110"/>
      <c r="EK47" s="110"/>
      <c r="EL47" s="110"/>
      <c r="EM47" s="110"/>
      <c r="EN47" s="110"/>
      <c r="EO47" s="110"/>
      <c r="EP47" s="110"/>
      <c r="EQ47" s="110"/>
      <c r="ER47" s="110"/>
      <c r="ES47" s="110"/>
      <c r="ET47" s="110"/>
      <c r="EU47" s="110"/>
      <c r="EV47" s="110"/>
      <c r="EW47" s="110"/>
      <c r="EX47" s="110"/>
      <c r="EY47" s="110"/>
      <c r="EZ47" s="110"/>
      <c r="FA47" s="110"/>
      <c r="FB47" s="110"/>
      <c r="FC47" s="110"/>
      <c r="FD47" s="110"/>
      <c r="FE47" s="110"/>
      <c r="FF47" s="110"/>
      <c r="FG47" s="110"/>
      <c r="FH47" s="110"/>
      <c r="FI47" s="110"/>
      <c r="FJ47" s="110"/>
      <c r="FK47" s="110"/>
      <c r="FL47" s="110"/>
      <c r="FM47" s="110"/>
      <c r="FN47" s="110"/>
      <c r="FO47" s="110"/>
      <c r="FP47" s="110"/>
      <c r="FQ47" s="110"/>
      <c r="FR47" s="110"/>
      <c r="FS47" s="110"/>
      <c r="FT47" s="110"/>
      <c r="FU47" s="110"/>
      <c r="FV47" s="110"/>
      <c r="FW47" s="110"/>
      <c r="FX47" s="110"/>
      <c r="FY47" s="110"/>
      <c r="FZ47" s="110"/>
      <c r="GA47" s="110"/>
      <c r="GB47" s="110"/>
      <c r="GC47" s="110"/>
      <c r="GD47" s="110"/>
      <c r="GE47" s="110"/>
      <c r="GF47" s="110"/>
      <c r="GG47" s="110"/>
      <c r="GH47" s="110"/>
      <c r="GI47" s="110"/>
      <c r="GJ47" s="110"/>
      <c r="GK47" s="110"/>
      <c r="GL47" s="110"/>
      <c r="GM47" s="110"/>
      <c r="GN47" s="110"/>
      <c r="GO47" s="110"/>
      <c r="GP47" s="110"/>
      <c r="GQ47" s="110"/>
      <c r="GR47" s="110"/>
      <c r="GS47" s="110"/>
      <c r="GT47" s="110"/>
      <c r="GU47" s="110"/>
      <c r="GV47" s="110"/>
      <c r="GW47" s="110"/>
      <c r="GX47" s="110"/>
      <c r="GY47" s="110"/>
      <c r="GZ47" s="110"/>
      <c r="HA47" s="110"/>
      <c r="HB47" s="110"/>
      <c r="HC47" s="110"/>
      <c r="HD47" s="110"/>
      <c r="HE47" s="110"/>
      <c r="HF47" s="110"/>
      <c r="HG47" s="110"/>
      <c r="HH47" s="110"/>
      <c r="HI47" s="110"/>
      <c r="HJ47" s="110"/>
      <c r="HK47" s="110"/>
      <c r="HL47" s="110"/>
      <c r="HM47" s="110"/>
      <c r="HN47" s="110"/>
      <c r="HO47" s="110"/>
      <c r="HP47" s="110"/>
      <c r="HQ47" s="110"/>
      <c r="HR47" s="110"/>
      <c r="HS47" s="110"/>
      <c r="HT47" s="110"/>
      <c r="HU47" s="110"/>
      <c r="HV47" s="110"/>
      <c r="HW47" s="110"/>
      <c r="HX47" s="110"/>
      <c r="HY47" s="110"/>
      <c r="HZ47" s="110"/>
      <c r="IA47" s="110"/>
      <c r="IB47" s="110"/>
      <c r="IC47" s="110"/>
      <c r="ID47" s="110"/>
      <c r="IE47" s="110"/>
      <c r="IF47" s="110"/>
      <c r="IG47" s="110"/>
      <c r="IH47" s="110"/>
      <c r="II47" s="110"/>
      <c r="IJ47" s="110"/>
      <c r="IK47" s="110"/>
      <c r="IL47" s="110"/>
      <c r="IM47" s="110"/>
      <c r="IN47" s="110"/>
      <c r="IO47" s="110"/>
      <c r="IP47" s="110"/>
      <c r="IQ47" s="110"/>
      <c r="IR47" s="110"/>
      <c r="IS47" s="110"/>
      <c r="IT47" s="110"/>
      <c r="IU47" s="110"/>
      <c r="IV47" s="110"/>
    </row>
    <row r="48" spans="2:256" ht="12.75" customHeight="1">
      <c r="B48" s="731" t="s">
        <v>478</v>
      </c>
      <c r="C48" s="731"/>
      <c r="D48" s="94"/>
      <c r="E48" s="95" t="str">
        <f>IF(E49="...","Preenchido",IF(E49="Por favor preencha todas as células em aberto. Se não existirem ocorrências a registar deverá introduzir o número zero.","Por preencher","Preenchido com erros!"))</f>
        <v>Por preencher</v>
      </c>
      <c r="F48" s="96"/>
      <c r="G48" s="97" t="str">
        <f>IF('III - Mapas'!Q336&lt;&gt;0,"Por favor preencha todas as células em aberto. Se não existirem ocorrências a registar deverá introduzir o número zero.",IF('III - Mapas'!Q341="ERRO","Ao fazer referência a 'outros motivos' no ponto 1.15.6., deverá obrigatoriamente discriminá-los no campo destinado às anotações.","..."))</f>
        <v>Por favor preencha todas as células em aberto. Se não existirem ocorrências a registar deverá introduzir o número zero.</v>
      </c>
      <c r="H48" s="98"/>
      <c r="I48" s="98"/>
      <c r="J48" s="98"/>
      <c r="K48" s="98"/>
      <c r="L48" s="98"/>
      <c r="M48" s="98"/>
      <c r="N48" s="98"/>
      <c r="O48" s="98"/>
      <c r="P48" s="108"/>
      <c r="Q48" s="108"/>
      <c r="R48" s="108"/>
      <c r="S48" s="108"/>
      <c r="T48" s="108"/>
      <c r="U48" s="108"/>
      <c r="V48" s="108"/>
      <c r="W48" s="108"/>
      <c r="X48" s="108"/>
      <c r="Y48" s="108"/>
      <c r="Z48" s="108"/>
      <c r="AA48" s="108"/>
      <c r="AB48" s="108"/>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c r="BT48" s="108"/>
      <c r="BU48" s="108"/>
      <c r="BV48" s="108"/>
      <c r="BW48" s="108"/>
      <c r="BX48" s="108"/>
      <c r="BY48" s="108"/>
      <c r="BZ48" s="108"/>
      <c r="CA48" s="108"/>
      <c r="CB48" s="108"/>
      <c r="CC48" s="108"/>
      <c r="CD48" s="108"/>
      <c r="CE48" s="108"/>
      <c r="CF48" s="108"/>
      <c r="CG48" s="108"/>
      <c r="CH48" s="108"/>
      <c r="CI48" s="108"/>
      <c r="CJ48" s="108"/>
      <c r="CK48" s="108"/>
      <c r="CL48" s="108"/>
      <c r="CM48" s="108"/>
      <c r="CN48" s="108"/>
      <c r="CO48" s="108"/>
      <c r="CP48" s="108"/>
      <c r="CQ48" s="108"/>
      <c r="CR48" s="108"/>
      <c r="CS48" s="108"/>
      <c r="CT48" s="108"/>
      <c r="CU48" s="108"/>
      <c r="CV48" s="108"/>
      <c r="CW48" s="108"/>
      <c r="CX48" s="108"/>
      <c r="CY48" s="108"/>
      <c r="CZ48" s="108"/>
      <c r="DA48" s="108"/>
      <c r="DB48" s="108"/>
      <c r="DC48" s="108"/>
      <c r="DD48" s="108"/>
      <c r="DE48" s="108"/>
      <c r="DF48" s="108"/>
      <c r="DG48" s="108"/>
      <c r="DH48" s="108"/>
      <c r="DI48" s="108"/>
      <c r="DJ48" s="108"/>
      <c r="DK48" s="108"/>
      <c r="DL48" s="108"/>
      <c r="DM48" s="108"/>
      <c r="DN48" s="108"/>
      <c r="DO48" s="108"/>
      <c r="DP48" s="108"/>
      <c r="DQ48" s="108"/>
      <c r="DR48" s="108"/>
      <c r="DS48" s="108"/>
      <c r="DT48" s="108"/>
      <c r="DU48" s="108"/>
      <c r="DV48" s="108"/>
      <c r="DW48" s="108"/>
      <c r="DX48" s="108"/>
      <c r="DY48" s="108"/>
      <c r="DZ48" s="108"/>
      <c r="EA48" s="108"/>
      <c r="EB48" s="108"/>
      <c r="EC48" s="108"/>
      <c r="ED48" s="108"/>
      <c r="EE48" s="108"/>
      <c r="EF48" s="108"/>
      <c r="EG48" s="108"/>
      <c r="EH48" s="108"/>
      <c r="EI48" s="108"/>
      <c r="EJ48" s="108"/>
      <c r="EK48" s="108"/>
      <c r="EL48" s="108"/>
      <c r="EM48" s="108"/>
      <c r="EN48" s="108"/>
      <c r="EO48" s="108"/>
      <c r="EP48" s="108"/>
      <c r="EQ48" s="108"/>
      <c r="ER48" s="108"/>
      <c r="ES48" s="108"/>
      <c r="ET48" s="108"/>
      <c r="EU48" s="108"/>
      <c r="EV48" s="108"/>
      <c r="EW48" s="108"/>
      <c r="EX48" s="108"/>
      <c r="EY48" s="108"/>
      <c r="EZ48" s="108"/>
      <c r="FA48" s="108"/>
      <c r="FB48" s="108"/>
      <c r="FC48" s="108"/>
      <c r="FD48" s="108"/>
      <c r="FE48" s="108"/>
      <c r="FF48" s="108"/>
      <c r="FG48" s="108"/>
      <c r="FH48" s="108"/>
      <c r="FI48" s="108"/>
      <c r="FJ48" s="108"/>
      <c r="FK48" s="108"/>
      <c r="FL48" s="108"/>
      <c r="FM48" s="108"/>
      <c r="FN48" s="108"/>
      <c r="FO48" s="108"/>
      <c r="FP48" s="108"/>
      <c r="FQ48" s="108"/>
      <c r="FR48" s="108"/>
      <c r="FS48" s="108"/>
      <c r="FT48" s="108"/>
      <c r="FU48" s="108"/>
      <c r="FV48" s="108"/>
      <c r="FW48" s="108"/>
      <c r="FX48" s="108"/>
      <c r="FY48" s="108"/>
      <c r="FZ48" s="108"/>
      <c r="GA48" s="108"/>
      <c r="GB48" s="108"/>
      <c r="GC48" s="108"/>
      <c r="GD48" s="108"/>
      <c r="GE48" s="108"/>
      <c r="GF48" s="108"/>
      <c r="GG48" s="108"/>
      <c r="GH48" s="108"/>
      <c r="GI48" s="108"/>
      <c r="GJ48" s="108"/>
      <c r="GK48" s="108"/>
      <c r="GL48" s="108"/>
      <c r="GM48" s="108"/>
      <c r="GN48" s="108"/>
      <c r="GO48" s="108"/>
      <c r="GP48" s="108"/>
      <c r="GQ48" s="108"/>
      <c r="GR48" s="108"/>
      <c r="GS48" s="108"/>
      <c r="GT48" s="108"/>
      <c r="GU48" s="108"/>
      <c r="GV48" s="108"/>
      <c r="GW48" s="108"/>
      <c r="GX48" s="108"/>
      <c r="GY48" s="108"/>
      <c r="GZ48" s="108"/>
      <c r="HA48" s="108"/>
      <c r="HB48" s="108"/>
      <c r="HC48" s="108"/>
      <c r="HD48" s="108"/>
      <c r="HE48" s="108"/>
      <c r="HF48" s="108"/>
      <c r="HG48" s="108"/>
      <c r="HH48" s="108"/>
      <c r="HI48" s="108"/>
      <c r="HJ48" s="108"/>
      <c r="HK48" s="108"/>
      <c r="HL48" s="108"/>
      <c r="HM48" s="108"/>
      <c r="HN48" s="108"/>
      <c r="HO48" s="108"/>
      <c r="HP48" s="108"/>
      <c r="HQ48" s="108"/>
      <c r="HR48" s="108"/>
      <c r="HS48" s="108"/>
      <c r="HT48" s="108"/>
      <c r="HU48" s="108"/>
      <c r="HV48" s="108"/>
      <c r="HW48" s="108"/>
      <c r="HX48" s="108"/>
      <c r="HY48" s="108"/>
      <c r="HZ48" s="108"/>
      <c r="IA48" s="108"/>
      <c r="IB48" s="108"/>
      <c r="IC48" s="108"/>
      <c r="ID48" s="108"/>
      <c r="IE48" s="108"/>
      <c r="IF48" s="108"/>
      <c r="IG48" s="108"/>
      <c r="IH48" s="108"/>
      <c r="II48" s="108"/>
      <c r="IJ48" s="108"/>
      <c r="IK48" s="108"/>
      <c r="IL48" s="108"/>
      <c r="IM48" s="108"/>
      <c r="IN48" s="108"/>
      <c r="IO48" s="108"/>
      <c r="IP48" s="108"/>
      <c r="IQ48" s="108"/>
      <c r="IR48" s="108"/>
      <c r="IS48" s="108"/>
      <c r="IT48" s="108"/>
      <c r="IU48" s="108"/>
      <c r="IV48" s="108"/>
    </row>
    <row r="49" spans="2:256" ht="12.75" customHeight="1">
      <c r="B49" s="732"/>
      <c r="C49" s="732"/>
      <c r="D49" s="94"/>
      <c r="E49" s="107" t="str">
        <f>G48</f>
        <v>Por favor preencha todas as células em aberto. Se não existirem ocorrências a registar deverá introduzir o número zero.</v>
      </c>
      <c r="F49" s="107"/>
      <c r="G49" s="107"/>
      <c r="H49" s="107"/>
      <c r="I49" s="107"/>
      <c r="J49" s="107"/>
      <c r="K49" s="107"/>
      <c r="L49" s="107"/>
      <c r="M49" s="107"/>
      <c r="N49" s="107"/>
      <c r="O49" s="107"/>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3"/>
      <c r="GY49" s="103"/>
      <c r="GZ49" s="103"/>
      <c r="HA49" s="103"/>
      <c r="HB49" s="103"/>
      <c r="HC49" s="103"/>
      <c r="HD49" s="103"/>
      <c r="HE49" s="103"/>
      <c r="HF49" s="103"/>
      <c r="HG49" s="103"/>
      <c r="HH49" s="103"/>
      <c r="HI49" s="103"/>
      <c r="HJ49" s="103"/>
      <c r="HK49" s="103"/>
      <c r="HL49" s="103"/>
      <c r="HM49" s="103"/>
      <c r="HN49" s="103"/>
      <c r="HO49" s="103"/>
      <c r="HP49" s="103"/>
      <c r="HQ49" s="103"/>
      <c r="HR49" s="103"/>
      <c r="HS49" s="103"/>
      <c r="HT49" s="103"/>
      <c r="HU49" s="103"/>
      <c r="HV49" s="103"/>
      <c r="HW49" s="103"/>
      <c r="HX49" s="103"/>
      <c r="HY49" s="103"/>
      <c r="HZ49" s="103"/>
      <c r="IA49" s="103"/>
      <c r="IB49" s="103"/>
      <c r="IC49" s="103"/>
      <c r="ID49" s="103"/>
      <c r="IE49" s="103"/>
      <c r="IF49" s="103"/>
      <c r="IG49" s="103"/>
      <c r="IH49" s="103"/>
      <c r="II49" s="103"/>
      <c r="IJ49" s="103"/>
      <c r="IK49" s="103"/>
      <c r="IL49" s="103"/>
      <c r="IM49" s="103"/>
      <c r="IN49" s="103"/>
      <c r="IO49" s="103"/>
      <c r="IP49" s="103"/>
      <c r="IQ49" s="103"/>
      <c r="IR49" s="103"/>
      <c r="IS49" s="103"/>
      <c r="IT49" s="103"/>
      <c r="IU49" s="103"/>
      <c r="IV49" s="103"/>
    </row>
    <row r="50" ht="12.75" customHeight="1"/>
    <row r="51" spans="2:256" ht="12.75" customHeight="1">
      <c r="B51" s="731" t="s">
        <v>535</v>
      </c>
      <c r="C51" s="731"/>
      <c r="D51" s="94"/>
      <c r="E51" s="95" t="str">
        <f>IF(E52="...","Preenchido",IF(E52="Por favor preencha todas as células em aberto. Se não existirem ocorrências a registar deverá introduzir o número zero.","Por preencher",""))</f>
        <v>Por preencher</v>
      </c>
      <c r="F51" s="96"/>
      <c r="G51" s="97" t="str">
        <f>IF('III - Mapas'!Q350&lt;&gt;0,"Por favor preencha todas as células em aberto. Se não existirem ocorrências a registar deverá introduzir o número zero.","...")</f>
        <v>Por favor preencha todas as células em aberto. Se não existirem ocorrências a registar deverá introduzir o número zero.</v>
      </c>
      <c r="H51" s="98"/>
      <c r="I51" s="98"/>
      <c r="J51" s="98"/>
      <c r="K51" s="98"/>
      <c r="L51" s="98"/>
      <c r="M51" s="98"/>
      <c r="N51" s="98"/>
      <c r="O51" s="98"/>
      <c r="P51" s="108"/>
      <c r="Q51" s="108"/>
      <c r="R51" s="108"/>
      <c r="S51" s="108"/>
      <c r="T51" s="108"/>
      <c r="U51" s="108"/>
      <c r="V51" s="108"/>
      <c r="W51" s="108"/>
      <c r="X51" s="108"/>
      <c r="Y51" s="108"/>
      <c r="Z51" s="108"/>
      <c r="AA51" s="108"/>
      <c r="AB51" s="108"/>
      <c r="AC51" s="108"/>
      <c r="AD51" s="108"/>
      <c r="AE51" s="108"/>
      <c r="AF51" s="108"/>
      <c r="AG51" s="108"/>
      <c r="AH51" s="108"/>
      <c r="AI51" s="108"/>
      <c r="AJ51" s="108"/>
      <c r="AK51" s="108"/>
      <c r="AL51" s="108"/>
      <c r="AM51" s="108"/>
      <c r="AN51" s="108"/>
      <c r="AO51" s="108"/>
      <c r="AP51" s="108"/>
      <c r="AQ51" s="108"/>
      <c r="AR51" s="108"/>
      <c r="AS51" s="108"/>
      <c r="AT51" s="108"/>
      <c r="AU51" s="108"/>
      <c r="AV51" s="108"/>
      <c r="AW51" s="108"/>
      <c r="AX51" s="108"/>
      <c r="AY51" s="108"/>
      <c r="AZ51" s="108"/>
      <c r="BA51" s="108"/>
      <c r="BB51" s="108"/>
      <c r="BC51" s="108"/>
      <c r="BD51" s="108"/>
      <c r="BE51" s="108"/>
      <c r="BF51" s="108"/>
      <c r="BG51" s="108"/>
      <c r="BH51" s="108"/>
      <c r="BI51" s="108"/>
      <c r="BJ51" s="108"/>
      <c r="BK51" s="108"/>
      <c r="BL51" s="108"/>
      <c r="BM51" s="108"/>
      <c r="BN51" s="108"/>
      <c r="BO51" s="108"/>
      <c r="BP51" s="108"/>
      <c r="BQ51" s="108"/>
      <c r="BR51" s="108"/>
      <c r="BS51" s="108"/>
      <c r="BT51" s="108"/>
      <c r="BU51" s="108"/>
      <c r="BV51" s="108"/>
      <c r="BW51" s="108"/>
      <c r="BX51" s="108"/>
      <c r="BY51" s="108"/>
      <c r="BZ51" s="108"/>
      <c r="CA51" s="108"/>
      <c r="CB51" s="108"/>
      <c r="CC51" s="108"/>
      <c r="CD51" s="108"/>
      <c r="CE51" s="108"/>
      <c r="CF51" s="108"/>
      <c r="CG51" s="108"/>
      <c r="CH51" s="108"/>
      <c r="CI51" s="108"/>
      <c r="CJ51" s="108"/>
      <c r="CK51" s="108"/>
      <c r="CL51" s="108"/>
      <c r="CM51" s="108"/>
      <c r="CN51" s="108"/>
      <c r="CO51" s="108"/>
      <c r="CP51" s="108"/>
      <c r="CQ51" s="108"/>
      <c r="CR51" s="108"/>
      <c r="CS51" s="108"/>
      <c r="CT51" s="108"/>
      <c r="CU51" s="108"/>
      <c r="CV51" s="108"/>
      <c r="CW51" s="108"/>
      <c r="CX51" s="108"/>
      <c r="CY51" s="108"/>
      <c r="CZ51" s="108"/>
      <c r="DA51" s="108"/>
      <c r="DB51" s="108"/>
      <c r="DC51" s="108"/>
      <c r="DD51" s="108"/>
      <c r="DE51" s="108"/>
      <c r="DF51" s="108"/>
      <c r="DG51" s="108"/>
      <c r="DH51" s="108"/>
      <c r="DI51" s="108"/>
      <c r="DJ51" s="108"/>
      <c r="DK51" s="108"/>
      <c r="DL51" s="108"/>
      <c r="DM51" s="108"/>
      <c r="DN51" s="108"/>
      <c r="DO51" s="108"/>
      <c r="DP51" s="108"/>
      <c r="DQ51" s="108"/>
      <c r="DR51" s="108"/>
      <c r="DS51" s="108"/>
      <c r="DT51" s="108"/>
      <c r="DU51" s="108"/>
      <c r="DV51" s="108"/>
      <c r="DW51" s="108"/>
      <c r="DX51" s="108"/>
      <c r="DY51" s="108"/>
      <c r="DZ51" s="108"/>
      <c r="EA51" s="108"/>
      <c r="EB51" s="108"/>
      <c r="EC51" s="108"/>
      <c r="ED51" s="108"/>
      <c r="EE51" s="108"/>
      <c r="EF51" s="108"/>
      <c r="EG51" s="108"/>
      <c r="EH51" s="108"/>
      <c r="EI51" s="108"/>
      <c r="EJ51" s="108"/>
      <c r="EK51" s="108"/>
      <c r="EL51" s="108"/>
      <c r="EM51" s="108"/>
      <c r="EN51" s="108"/>
      <c r="EO51" s="108"/>
      <c r="EP51" s="108"/>
      <c r="EQ51" s="108"/>
      <c r="ER51" s="108"/>
      <c r="ES51" s="108"/>
      <c r="ET51" s="108"/>
      <c r="EU51" s="108"/>
      <c r="EV51" s="108"/>
      <c r="EW51" s="108"/>
      <c r="EX51" s="108"/>
      <c r="EY51" s="108"/>
      <c r="EZ51" s="108"/>
      <c r="FA51" s="108"/>
      <c r="FB51" s="108"/>
      <c r="FC51" s="108"/>
      <c r="FD51" s="108"/>
      <c r="FE51" s="108"/>
      <c r="FF51" s="108"/>
      <c r="FG51" s="108"/>
      <c r="FH51" s="108"/>
      <c r="FI51" s="108"/>
      <c r="FJ51" s="108"/>
      <c r="FK51" s="108"/>
      <c r="FL51" s="108"/>
      <c r="FM51" s="108"/>
      <c r="FN51" s="108"/>
      <c r="FO51" s="108"/>
      <c r="FP51" s="108"/>
      <c r="FQ51" s="108"/>
      <c r="FR51" s="108"/>
      <c r="FS51" s="108"/>
      <c r="FT51" s="108"/>
      <c r="FU51" s="108"/>
      <c r="FV51" s="108"/>
      <c r="FW51" s="108"/>
      <c r="FX51" s="108"/>
      <c r="FY51" s="108"/>
      <c r="FZ51" s="108"/>
      <c r="GA51" s="108"/>
      <c r="GB51" s="108"/>
      <c r="GC51" s="108"/>
      <c r="GD51" s="108"/>
      <c r="GE51" s="108"/>
      <c r="GF51" s="108"/>
      <c r="GG51" s="108"/>
      <c r="GH51" s="108"/>
      <c r="GI51" s="108"/>
      <c r="GJ51" s="108"/>
      <c r="GK51" s="108"/>
      <c r="GL51" s="108"/>
      <c r="GM51" s="108"/>
      <c r="GN51" s="108"/>
      <c r="GO51" s="108"/>
      <c r="GP51" s="108"/>
      <c r="GQ51" s="108"/>
      <c r="GR51" s="108"/>
      <c r="GS51" s="108"/>
      <c r="GT51" s="108"/>
      <c r="GU51" s="108"/>
      <c r="GV51" s="108"/>
      <c r="GW51" s="108"/>
      <c r="GX51" s="108"/>
      <c r="GY51" s="108"/>
      <c r="GZ51" s="108"/>
      <c r="HA51" s="108"/>
      <c r="HB51" s="108"/>
      <c r="HC51" s="108"/>
      <c r="HD51" s="108"/>
      <c r="HE51" s="108"/>
      <c r="HF51" s="108"/>
      <c r="HG51" s="108"/>
      <c r="HH51" s="108"/>
      <c r="HI51" s="108"/>
      <c r="HJ51" s="108"/>
      <c r="HK51" s="108"/>
      <c r="HL51" s="108"/>
      <c r="HM51" s="108"/>
      <c r="HN51" s="108"/>
      <c r="HO51" s="108"/>
      <c r="HP51" s="108"/>
      <c r="HQ51" s="108"/>
      <c r="HR51" s="108"/>
      <c r="HS51" s="108"/>
      <c r="HT51" s="108"/>
      <c r="HU51" s="108"/>
      <c r="HV51" s="108"/>
      <c r="HW51" s="108"/>
      <c r="HX51" s="108"/>
      <c r="HY51" s="108"/>
      <c r="HZ51" s="108"/>
      <c r="IA51" s="108"/>
      <c r="IB51" s="108"/>
      <c r="IC51" s="108"/>
      <c r="ID51" s="108"/>
      <c r="IE51" s="108"/>
      <c r="IF51" s="108"/>
      <c r="IG51" s="108"/>
      <c r="IH51" s="108"/>
      <c r="II51" s="108"/>
      <c r="IJ51" s="108"/>
      <c r="IK51" s="108"/>
      <c r="IL51" s="108"/>
      <c r="IM51" s="108"/>
      <c r="IN51" s="108"/>
      <c r="IO51" s="108"/>
      <c r="IP51" s="108"/>
      <c r="IQ51" s="108"/>
      <c r="IR51" s="108"/>
      <c r="IS51" s="108"/>
      <c r="IT51" s="108"/>
      <c r="IU51" s="108"/>
      <c r="IV51" s="108"/>
    </row>
    <row r="52" spans="2:256" ht="12.75" customHeight="1">
      <c r="B52" s="732"/>
      <c r="C52" s="732"/>
      <c r="D52" s="94"/>
      <c r="E52" s="107" t="str">
        <f>G51</f>
        <v>Por favor preencha todas as células em aberto. Se não existirem ocorrências a registar deverá introduzir o número zero.</v>
      </c>
      <c r="F52" s="107"/>
      <c r="G52" s="107"/>
      <c r="H52" s="107"/>
      <c r="I52" s="107"/>
      <c r="J52" s="107"/>
      <c r="K52" s="107"/>
      <c r="L52" s="107"/>
      <c r="M52" s="107"/>
      <c r="N52" s="107"/>
      <c r="O52" s="107"/>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c r="HW52" s="103"/>
      <c r="HX52" s="103"/>
      <c r="HY52" s="103"/>
      <c r="HZ52" s="103"/>
      <c r="IA52" s="103"/>
      <c r="IB52" s="103"/>
      <c r="IC52" s="103"/>
      <c r="ID52" s="103"/>
      <c r="IE52" s="103"/>
      <c r="IF52" s="103"/>
      <c r="IG52" s="103"/>
      <c r="IH52" s="103"/>
      <c r="II52" s="103"/>
      <c r="IJ52" s="103"/>
      <c r="IK52" s="103"/>
      <c r="IL52" s="103"/>
      <c r="IM52" s="103"/>
      <c r="IN52" s="103"/>
      <c r="IO52" s="103"/>
      <c r="IP52" s="103"/>
      <c r="IQ52" s="103"/>
      <c r="IR52" s="103"/>
      <c r="IS52" s="103"/>
      <c r="IT52" s="103"/>
      <c r="IU52" s="103"/>
      <c r="IV52" s="103"/>
    </row>
    <row r="53" ht="12.75" customHeight="1"/>
    <row r="54" spans="2:256" s="175" customFormat="1" ht="12.75" customHeight="1">
      <c r="B54" s="733" t="s">
        <v>480</v>
      </c>
      <c r="C54" s="733"/>
      <c r="D54" s="169"/>
      <c r="E54" s="170" t="str">
        <f>IF(E55="...","Preenchido",IF(E55="Por favor preencha todas as células em aberto. Se não existirem ocorrências a registar deverá introduzir o número zero.","Por preencher","Preenchido com erros!"))</f>
        <v>Por preencher</v>
      </c>
      <c r="F54" s="171"/>
      <c r="G54" s="98" t="str">
        <f>IF('III - Mapas'!Q384&lt;&gt;0,"Por favor preencha todas as células em aberto. Se não existirem ocorrências a registar deverá introduzir o número zero.",H54)</f>
        <v>Por favor preencha todas as células em aberto. Se não existirem ocorrências a registar deverá introduzir o número zero.</v>
      </c>
      <c r="H54" s="98" t="str">
        <f>IF('III - Mapas'!D417="ERROH","O total de elementos do sexo masculino apresentados na coluna referente aos CARGOS POLITICOS/PESSOAL DOS GABINETES deverá coincidir com o apresentado no ponto 1.1 do quadro 1 para este grupo de pessoal.",IF('III - Mapas'!D417="ERROM","O total de elementos do sexo feminino apresentados na coluna referente aos CARGOS POLITICOS/PESSOAL DOS GABINETES deverá coincidir com o apresentado no ponto 1.1 do quadro 1 para este grupo de pessoal.",I54))</f>
        <v>...</v>
      </c>
      <c r="I54" s="98" t="str">
        <f>IF('III - Mapas'!E417="ERROH","O total de elementos do sexo masculino apresentados na coluna referente ao pessoal DIRIGENTE deverá coincidir com o apresentado no ponto 1.1 do quadro 1 para este grupo de pessoal.",IF('III - Mapas'!E417="ERROM","O total de elementos do sexo feminino apresentados na coluna referente ao pessoal DIRIGENTE deverá coincidir com o apresentado no ponto 1.1 do quadro 1 para este grupo de pessoal.",J54))</f>
        <v>...</v>
      </c>
      <c r="J54" s="98" t="str">
        <f>IF('III - Mapas'!F417="ERROH","O total de elementos do sexo masculino apresentados na coluna referente ao pessoal DOCENTE deverá coincidir com o apresentado no ponto 1.1 do quadro 1 para este grupo de pessoal.",IF('III - Mapas'!F417="ERROM","O total de elementos do sexo feminino apresentados na coluna referente ao pessoal DOCENTE deverá coincidir com o apresentado no ponto 1.1 do quadro 1 para este grupo de pessoal.",K54))</f>
        <v>...</v>
      </c>
      <c r="K54" s="98" t="str">
        <f>IF('III - Mapas'!G417="ERROH","O total de elementos do sexo masculino apresentados na coluna referente ao pessoal de INFORMÁTICA deverá coincidir com o apresentado no ponto 1.1 do quadro 1 para este grupo de pessoal.",IF('III - Mapas'!G417="ERROM","O total de elementos do sexo feminino apresentados na coluna referente ao pessoal de INFORMÁTICA deverá coincidir com o apresentado no ponto 1.1 do quadro 1 para este grupo de pessoal.",L54))</f>
        <v>...</v>
      </c>
      <c r="L54" s="98" t="str">
        <f>IF('III - Mapas'!H417="ERROH","O total de elementos do sexo masculino pertencentes ao pessoal TÉCNICO SUPERIOR deverá coincidir com o apresentado no ponto 1.1 do quadro 1 para este grupo de pessoal.",IF('III - Mapas'!H417="ERROM","O total de elementos do sexo feminino pertencentes ao pessoal TÉCNICO SUPERIOR deverá coincidir com o apresentado no ponto 1.1 do quadro 1 para este grupo de pessoal.",M54))</f>
        <v>...</v>
      </c>
      <c r="M54" s="98" t="str">
        <f>IF('III - Mapas'!I417="ERROH","O total de elementos do sexo masculino pertencentes ao pessoal TÉCNICO deverá coincidir com o apresentado no ponto 1.1 do quadro 1 para este grupo de pessoal.",IF('III - Mapas'!I417="ERROM","O total de elementos do sexo feminino pertencentes ao pessoal TÉCNICO deverá coincidir com o apresentado no ponto 1.1 do quadro 1 para este grupo de pessoal.",N54))</f>
        <v>...</v>
      </c>
      <c r="N54" s="98" t="str">
        <f>IF('III - Mapas'!J417="ERROH","O total de elementos do sexo masculino pertencentes ao pessoal TÉCNICO-PROFISSIONAL deverá coincidir com o apresentado no ponto 1.1 do quadro 1 para este grupo de pessoal.",IF('III - Mapas'!J417="ERROM","O total de elementos do sexo feminino pertencentes ao pessoal TÉCNICO-PROFISSIONAL deverá coincidir com o apresentado no ponto 1.1 do quadro 1 para este grupo de pessoal.",O54))</f>
        <v>...</v>
      </c>
      <c r="O54" s="98" t="str">
        <f>IF('III - Mapas'!K417="ERROH","O total de elementos do sexo masculino pertencentes ao pessoal ADMINISTRATIVO deverá coincidir com o apresentado no ponto 1.1 do quadro 1 para este grupo de pessoal.",IF('III - Mapas'!K417="ERROM","O total de elementos do sexo feminino pertencentes ao pessoal ADMINISTRATIVO deverá coincidir com o apresentado no ponto 1.1 do quadro 1 para este grupo de pessoal.",P54))</f>
        <v>...</v>
      </c>
      <c r="P54" s="98" t="str">
        <f>IF('III - Mapas'!L417="ERROH","O total de elementos do sexo masculino pertencentes ao pessoal AUXILIAR deverá coincidir com o apresentado no ponto 1.1 do quadro 1 para este grupo de pessoal.",IF('III - Mapas'!L417="ERROM","O total de elementos do sexo feminino pertencentes ao pessoal AUXILIAR deverá coincidir com o apresentado no ponto 1.1 do quadro 1 para este grupo de pessoal.",Q54))</f>
        <v>...</v>
      </c>
      <c r="Q54" s="98" t="str">
        <f>IF('III - Mapas'!M417="ERROH","O total de elementos do sexo masculino pertencentes ao pessoal OPERÁRIO deverá coincidir com o apresentado no ponto 1.1 do quadro 1 para este grupo de pessoal.",IF('III - Mapas'!M417="ERROM","O total de elementos do sexo feminino pertencentes ao pessoal OPERÁRIO deverá coincidir com o apresentado no ponto 1.1 do quadro 1 para este grupo de pessoal.",R54))</f>
        <v>...</v>
      </c>
      <c r="R54" s="98" t="str">
        <f>IF('III - Mapas'!N417="ERROH","O total de elementos do sexo masculino pertencentes ao pessoal OUTROS deverá coincidir com o apresentado no ponto 1.1 do quadro 1 para este grupo de pessoal.",IF('III - Mapas'!N417="ERROM","O total de elementos do sexo feminino pertencentes ao pessoal OUTROS deverá coincidir com o apresentado no ponto 1.1 do quadro 1 para este grupo de pessoal.","..."))</f>
        <v>...</v>
      </c>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c r="DA54" s="174"/>
      <c r="DB54" s="174"/>
      <c r="DC54" s="174"/>
      <c r="DD54" s="174"/>
      <c r="DE54" s="174"/>
      <c r="DF54" s="174"/>
      <c r="DG54" s="174"/>
      <c r="DH54" s="174"/>
      <c r="DI54" s="174"/>
      <c r="DJ54" s="174"/>
      <c r="DK54" s="174"/>
      <c r="DL54" s="174"/>
      <c r="DM54" s="174"/>
      <c r="DN54" s="174"/>
      <c r="DO54" s="174"/>
      <c r="DP54" s="174"/>
      <c r="DQ54" s="174"/>
      <c r="DR54" s="174"/>
      <c r="DS54" s="174"/>
      <c r="DT54" s="174"/>
      <c r="DU54" s="174"/>
      <c r="DV54" s="174"/>
      <c r="DW54" s="174"/>
      <c r="DX54" s="174"/>
      <c r="DY54" s="174"/>
      <c r="DZ54" s="174"/>
      <c r="EA54" s="174"/>
      <c r="EB54" s="174"/>
      <c r="EC54" s="174"/>
      <c r="ED54" s="174"/>
      <c r="EE54" s="174"/>
      <c r="EF54" s="174"/>
      <c r="EG54" s="174"/>
      <c r="EH54" s="174"/>
      <c r="EI54" s="174"/>
      <c r="EJ54" s="174"/>
      <c r="EK54" s="174"/>
      <c r="EL54" s="174"/>
      <c r="EM54" s="174"/>
      <c r="EN54" s="174"/>
      <c r="EO54" s="174"/>
      <c r="EP54" s="174"/>
      <c r="EQ54" s="174"/>
      <c r="ER54" s="174"/>
      <c r="ES54" s="174"/>
      <c r="ET54" s="174"/>
      <c r="EU54" s="174"/>
      <c r="EV54" s="174"/>
      <c r="EW54" s="174"/>
      <c r="EX54" s="174"/>
      <c r="EY54" s="174"/>
      <c r="EZ54" s="174"/>
      <c r="FA54" s="174"/>
      <c r="FB54" s="174"/>
      <c r="FC54" s="174"/>
      <c r="FD54" s="174"/>
      <c r="FE54" s="174"/>
      <c r="FF54" s="174"/>
      <c r="FG54" s="174"/>
      <c r="FH54" s="174"/>
      <c r="FI54" s="174"/>
      <c r="FJ54" s="174"/>
      <c r="FK54" s="174"/>
      <c r="FL54" s="174"/>
      <c r="FM54" s="174"/>
      <c r="FN54" s="174"/>
      <c r="FO54" s="174"/>
      <c r="FP54" s="174"/>
      <c r="FQ54" s="174"/>
      <c r="FR54" s="174"/>
      <c r="FS54" s="174"/>
      <c r="FT54" s="174"/>
      <c r="FU54" s="174"/>
      <c r="FV54" s="174"/>
      <c r="FW54" s="174"/>
      <c r="FX54" s="174"/>
      <c r="FY54" s="174"/>
      <c r="FZ54" s="174"/>
      <c r="GA54" s="174"/>
      <c r="GB54" s="174"/>
      <c r="GC54" s="174"/>
      <c r="GD54" s="174"/>
      <c r="GE54" s="174"/>
      <c r="GF54" s="174"/>
      <c r="GG54" s="174"/>
      <c r="GH54" s="174"/>
      <c r="GI54" s="174"/>
      <c r="GJ54" s="174"/>
      <c r="GK54" s="174"/>
      <c r="GL54" s="174"/>
      <c r="GM54" s="174"/>
      <c r="GN54" s="174"/>
      <c r="GO54" s="174"/>
      <c r="GP54" s="174"/>
      <c r="GQ54" s="174"/>
      <c r="GR54" s="174"/>
      <c r="GS54" s="174"/>
      <c r="GT54" s="174"/>
      <c r="GU54" s="174"/>
      <c r="GV54" s="174"/>
      <c r="GW54" s="174"/>
      <c r="GX54" s="174"/>
      <c r="GY54" s="174"/>
      <c r="GZ54" s="174"/>
      <c r="HA54" s="174"/>
      <c r="HB54" s="174"/>
      <c r="HC54" s="174"/>
      <c r="HD54" s="174"/>
      <c r="HE54" s="174"/>
      <c r="HF54" s="174"/>
      <c r="HG54" s="174"/>
      <c r="HH54" s="174"/>
      <c r="HI54" s="174"/>
      <c r="HJ54" s="174"/>
      <c r="HK54" s="174"/>
      <c r="HL54" s="174"/>
      <c r="HM54" s="174"/>
      <c r="HN54" s="174"/>
      <c r="HO54" s="174"/>
      <c r="HP54" s="174"/>
      <c r="HQ54" s="174"/>
      <c r="HR54" s="174"/>
      <c r="HS54" s="174"/>
      <c r="HT54" s="174"/>
      <c r="HU54" s="174"/>
      <c r="HV54" s="174"/>
      <c r="HW54" s="174"/>
      <c r="HX54" s="174"/>
      <c r="HY54" s="174"/>
      <c r="HZ54" s="174"/>
      <c r="IA54" s="174"/>
      <c r="IB54" s="174"/>
      <c r="IC54" s="174"/>
      <c r="ID54" s="174"/>
      <c r="IE54" s="174"/>
      <c r="IF54" s="174"/>
      <c r="IG54" s="174"/>
      <c r="IH54" s="174"/>
      <c r="II54" s="174"/>
      <c r="IJ54" s="174"/>
      <c r="IK54" s="174"/>
      <c r="IL54" s="174"/>
      <c r="IM54" s="174"/>
      <c r="IN54" s="174"/>
      <c r="IO54" s="174"/>
      <c r="IP54" s="174"/>
      <c r="IQ54" s="174"/>
      <c r="IR54" s="174"/>
      <c r="IS54" s="174"/>
      <c r="IT54" s="174"/>
      <c r="IU54" s="174"/>
      <c r="IV54" s="174"/>
    </row>
    <row r="55" spans="2:256" s="175" customFormat="1" ht="12.75" customHeight="1">
      <c r="B55" s="734"/>
      <c r="C55" s="734"/>
      <c r="D55" s="169"/>
      <c r="E55" s="176" t="str">
        <f>G54</f>
        <v>Por favor preencha todas as células em aberto. Se não existirem ocorrências a registar deverá introduzir o número zero.</v>
      </c>
      <c r="F55" s="176"/>
      <c r="G55" s="176"/>
      <c r="H55" s="176"/>
      <c r="I55" s="176"/>
      <c r="J55" s="176"/>
      <c r="K55" s="176"/>
      <c r="L55" s="176"/>
      <c r="M55" s="176"/>
      <c r="N55" s="176"/>
      <c r="O55" s="176"/>
      <c r="P55" s="177"/>
      <c r="Q55" s="177"/>
      <c r="R55" s="177"/>
      <c r="S55" s="177"/>
      <c r="T55" s="177"/>
      <c r="U55" s="177"/>
      <c r="V55" s="177"/>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c r="AX55" s="177"/>
      <c r="AY55" s="177"/>
      <c r="AZ55" s="177"/>
      <c r="BA55" s="177"/>
      <c r="BB55" s="177"/>
      <c r="BC55" s="177"/>
      <c r="BD55" s="177"/>
      <c r="BE55" s="177"/>
      <c r="BF55" s="177"/>
      <c r="BG55" s="177"/>
      <c r="BH55" s="177"/>
      <c r="BI55" s="177"/>
      <c r="BJ55" s="177"/>
      <c r="BK55" s="177"/>
      <c r="BL55" s="177"/>
      <c r="BM55" s="177"/>
      <c r="BN55" s="177"/>
      <c r="BO55" s="177"/>
      <c r="BP55" s="177"/>
      <c r="BQ55" s="177"/>
      <c r="BR55" s="177"/>
      <c r="BS55" s="177"/>
      <c r="BT55" s="177"/>
      <c r="BU55" s="177"/>
      <c r="BV55" s="177"/>
      <c r="BW55" s="177"/>
      <c r="BX55" s="177"/>
      <c r="BY55" s="177"/>
      <c r="BZ55" s="177"/>
      <c r="CA55" s="177"/>
      <c r="CB55" s="177"/>
      <c r="CC55" s="177"/>
      <c r="CD55" s="177"/>
      <c r="CE55" s="177"/>
      <c r="CF55" s="177"/>
      <c r="CG55" s="177"/>
      <c r="CH55" s="177"/>
      <c r="CI55" s="177"/>
      <c r="CJ55" s="177"/>
      <c r="CK55" s="177"/>
      <c r="CL55" s="177"/>
      <c r="CM55" s="177"/>
      <c r="CN55" s="177"/>
      <c r="CO55" s="177"/>
      <c r="CP55" s="177"/>
      <c r="CQ55" s="177"/>
      <c r="CR55" s="177"/>
      <c r="CS55" s="177"/>
      <c r="CT55" s="177"/>
      <c r="CU55" s="177"/>
      <c r="CV55" s="177"/>
      <c r="CW55" s="177"/>
      <c r="CX55" s="177"/>
      <c r="CY55" s="177"/>
      <c r="CZ55" s="177"/>
      <c r="DA55" s="177"/>
      <c r="DB55" s="177"/>
      <c r="DC55" s="177"/>
      <c r="DD55" s="177"/>
      <c r="DE55" s="177"/>
      <c r="DF55" s="177"/>
      <c r="DG55" s="177"/>
      <c r="DH55" s="177"/>
      <c r="DI55" s="177"/>
      <c r="DJ55" s="177"/>
      <c r="DK55" s="177"/>
      <c r="DL55" s="177"/>
      <c r="DM55" s="177"/>
      <c r="DN55" s="177"/>
      <c r="DO55" s="177"/>
      <c r="DP55" s="177"/>
      <c r="DQ55" s="177"/>
      <c r="DR55" s="177"/>
      <c r="DS55" s="177"/>
      <c r="DT55" s="177"/>
      <c r="DU55" s="177"/>
      <c r="DV55" s="177"/>
      <c r="DW55" s="177"/>
      <c r="DX55" s="177"/>
      <c r="DY55" s="177"/>
      <c r="DZ55" s="177"/>
      <c r="EA55" s="177"/>
      <c r="EB55" s="177"/>
      <c r="EC55" s="177"/>
      <c r="ED55" s="177"/>
      <c r="EE55" s="177"/>
      <c r="EF55" s="177"/>
      <c r="EG55" s="177"/>
      <c r="EH55" s="177"/>
      <c r="EI55" s="177"/>
      <c r="EJ55" s="177"/>
      <c r="EK55" s="177"/>
      <c r="EL55" s="177"/>
      <c r="EM55" s="177"/>
      <c r="EN55" s="177"/>
      <c r="EO55" s="177"/>
      <c r="EP55" s="177"/>
      <c r="EQ55" s="177"/>
      <c r="ER55" s="177"/>
      <c r="ES55" s="177"/>
      <c r="ET55" s="177"/>
      <c r="EU55" s="177"/>
      <c r="EV55" s="177"/>
      <c r="EW55" s="177"/>
      <c r="EX55" s="177"/>
      <c r="EY55" s="177"/>
      <c r="EZ55" s="177"/>
      <c r="FA55" s="177"/>
      <c r="FB55" s="177"/>
      <c r="FC55" s="177"/>
      <c r="FD55" s="177"/>
      <c r="FE55" s="177"/>
      <c r="FF55" s="177"/>
      <c r="FG55" s="177"/>
      <c r="FH55" s="177"/>
      <c r="FI55" s="177"/>
      <c r="FJ55" s="177"/>
      <c r="FK55" s="177"/>
      <c r="FL55" s="177"/>
      <c r="FM55" s="177"/>
      <c r="FN55" s="177"/>
      <c r="FO55" s="177"/>
      <c r="FP55" s="177"/>
      <c r="FQ55" s="177"/>
      <c r="FR55" s="177"/>
      <c r="FS55" s="177"/>
      <c r="FT55" s="177"/>
      <c r="FU55" s="177"/>
      <c r="FV55" s="177"/>
      <c r="FW55" s="177"/>
      <c r="FX55" s="177"/>
      <c r="FY55" s="177"/>
      <c r="FZ55" s="177"/>
      <c r="GA55" s="177"/>
      <c r="GB55" s="177"/>
      <c r="GC55" s="177"/>
      <c r="GD55" s="177"/>
      <c r="GE55" s="177"/>
      <c r="GF55" s="177"/>
      <c r="GG55" s="177"/>
      <c r="GH55" s="177"/>
      <c r="GI55" s="177"/>
      <c r="GJ55" s="177"/>
      <c r="GK55" s="177"/>
      <c r="GL55" s="177"/>
      <c r="GM55" s="177"/>
      <c r="GN55" s="177"/>
      <c r="GO55" s="177"/>
      <c r="GP55" s="177"/>
      <c r="GQ55" s="177"/>
      <c r="GR55" s="177"/>
      <c r="GS55" s="177"/>
      <c r="GT55" s="177"/>
      <c r="GU55" s="177"/>
      <c r="GV55" s="177"/>
      <c r="GW55" s="177"/>
      <c r="GX55" s="177"/>
      <c r="GY55" s="177"/>
      <c r="GZ55" s="177"/>
      <c r="HA55" s="177"/>
      <c r="HB55" s="177"/>
      <c r="HC55" s="177"/>
      <c r="HD55" s="177"/>
      <c r="HE55" s="177"/>
      <c r="HF55" s="177"/>
      <c r="HG55" s="177"/>
      <c r="HH55" s="177"/>
      <c r="HI55" s="177"/>
      <c r="HJ55" s="177"/>
      <c r="HK55" s="177"/>
      <c r="HL55" s="177"/>
      <c r="HM55" s="177"/>
      <c r="HN55" s="177"/>
      <c r="HO55" s="177"/>
      <c r="HP55" s="177"/>
      <c r="HQ55" s="177"/>
      <c r="HR55" s="177"/>
      <c r="HS55" s="177"/>
      <c r="HT55" s="177"/>
      <c r="HU55" s="177"/>
      <c r="HV55" s="177"/>
      <c r="HW55" s="177"/>
      <c r="HX55" s="177"/>
      <c r="HY55" s="177"/>
      <c r="HZ55" s="177"/>
      <c r="IA55" s="177"/>
      <c r="IB55" s="177"/>
      <c r="IC55" s="177"/>
      <c r="ID55" s="177"/>
      <c r="IE55" s="177"/>
      <c r="IF55" s="177"/>
      <c r="IG55" s="177"/>
      <c r="IH55" s="177"/>
      <c r="II55" s="177"/>
      <c r="IJ55" s="177"/>
      <c r="IK55" s="177"/>
      <c r="IL55" s="177"/>
      <c r="IM55" s="177"/>
      <c r="IN55" s="177"/>
      <c r="IO55" s="177"/>
      <c r="IP55" s="177"/>
      <c r="IQ55" s="177"/>
      <c r="IR55" s="177"/>
      <c r="IS55" s="177"/>
      <c r="IT55" s="177"/>
      <c r="IU55" s="177"/>
      <c r="IV55" s="177"/>
    </row>
    <row r="56" ht="12.75" customHeight="1"/>
    <row r="57" spans="2:256" s="175" customFormat="1" ht="12.75" customHeight="1">
      <c r="B57" s="733" t="s">
        <v>479</v>
      </c>
      <c r="C57" s="733"/>
      <c r="E57" s="170" t="str">
        <f>IF(E58="...","Preenchido",IF(E58="Por favor preencha todas as células em aberto. Se não existirem ocorrências a registar deverá introduzir o número zero.","Por preencher","Preenchido com erros!"))</f>
        <v>Por preencher</v>
      </c>
      <c r="F57" s="171"/>
      <c r="G57" s="172" t="str">
        <f>IF('III - Mapas'!J424&lt;&gt;0,"Por favor preencha todas as células em aberto. Se não existirem ocorrências a registar deverá introduzir o número zero.",IF('III - Mapas'!H505&lt;&gt;0,"...",H57))</f>
        <v>Por favor preencha todas as células em aberto. Se não existirem ocorrências a registar deverá introduzir o número zero.</v>
      </c>
      <c r="H57" s="172" t="str">
        <f>IF('III - Mapas'!K426="ERRO1","Ao fazer referência ao nº de horas de trabalho extraordinário no ponto 1.18.1, deverá obrigatoriamente fazer constar os encargos correspondentes no ponto 2.2 do quadro 2.",IF('III - Mapas'!K435="ERRO1","Ao fazer referência ao nº de horas de trabalho nocturno no ponto 1.18.4, deverá obrigatoriamente fazer constar os encargos correspondentes no ponto 2.3 do quadro 2.",IF('III - Mapas'!K444="ERRO1","Ao fazer referência ao nº de horas de trabalho prestado em dias de descanso complementar, semanal e feriados nos pontos 1.18.5, 1.18.6 e 1.18.7, deverá obrigatoriamente fazer constar os encargos correspondentes no ponto 2.4 do quadro 2.","...")))</f>
        <v>...</v>
      </c>
      <c r="I57" s="173"/>
      <c r="J57" s="173"/>
      <c r="K57" s="173"/>
      <c r="L57" s="173"/>
      <c r="M57" s="173"/>
      <c r="N57" s="173"/>
      <c r="O57" s="173"/>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74"/>
      <c r="AU57" s="174"/>
      <c r="AV57" s="174"/>
      <c r="AW57" s="174"/>
      <c r="AX57" s="174"/>
      <c r="AY57" s="174"/>
      <c r="AZ57" s="174"/>
      <c r="BA57" s="174"/>
      <c r="BB57" s="174"/>
      <c r="BC57" s="174"/>
      <c r="BD57" s="174"/>
      <c r="BE57" s="174"/>
      <c r="BF57" s="174"/>
      <c r="BG57" s="174"/>
      <c r="BH57" s="174"/>
      <c r="BI57" s="174"/>
      <c r="BJ57" s="174"/>
      <c r="BK57" s="174"/>
      <c r="BL57" s="174"/>
      <c r="BM57" s="174"/>
      <c r="BN57" s="174"/>
      <c r="BO57" s="174"/>
      <c r="BP57" s="174"/>
      <c r="BQ57" s="174"/>
      <c r="BR57" s="174"/>
      <c r="BS57" s="174"/>
      <c r="BT57" s="174"/>
      <c r="BU57" s="174"/>
      <c r="BV57" s="174"/>
      <c r="BW57" s="174"/>
      <c r="BX57" s="174"/>
      <c r="BY57" s="174"/>
      <c r="BZ57" s="174"/>
      <c r="CA57" s="174"/>
      <c r="CB57" s="174"/>
      <c r="CC57" s="174"/>
      <c r="CD57" s="174"/>
      <c r="CE57" s="174"/>
      <c r="CF57" s="174"/>
      <c r="CG57" s="174"/>
      <c r="CH57" s="174"/>
      <c r="CI57" s="174"/>
      <c r="CJ57" s="174"/>
      <c r="CK57" s="174"/>
      <c r="CL57" s="174"/>
      <c r="CM57" s="174"/>
      <c r="CN57" s="174"/>
      <c r="CO57" s="174"/>
      <c r="CP57" s="174"/>
      <c r="CQ57" s="174"/>
      <c r="CR57" s="174"/>
      <c r="CS57" s="174"/>
      <c r="CT57" s="174"/>
      <c r="CU57" s="174"/>
      <c r="CV57" s="174"/>
      <c r="CW57" s="174"/>
      <c r="CX57" s="174"/>
      <c r="CY57" s="174"/>
      <c r="CZ57" s="174"/>
      <c r="DA57" s="174"/>
      <c r="DB57" s="174"/>
      <c r="DC57" s="174"/>
      <c r="DD57" s="174"/>
      <c r="DE57" s="174"/>
      <c r="DF57" s="174"/>
      <c r="DG57" s="174"/>
      <c r="DH57" s="174"/>
      <c r="DI57" s="174"/>
      <c r="DJ57" s="174"/>
      <c r="DK57" s="174"/>
      <c r="DL57" s="174"/>
      <c r="DM57" s="174"/>
      <c r="DN57" s="174"/>
      <c r="DO57" s="174"/>
      <c r="DP57" s="174"/>
      <c r="DQ57" s="174"/>
      <c r="DR57" s="174"/>
      <c r="DS57" s="174"/>
      <c r="DT57" s="174"/>
      <c r="DU57" s="174"/>
      <c r="DV57" s="174"/>
      <c r="DW57" s="174"/>
      <c r="DX57" s="174"/>
      <c r="DY57" s="174"/>
      <c r="DZ57" s="174"/>
      <c r="EA57" s="174"/>
      <c r="EB57" s="174"/>
      <c r="EC57" s="174"/>
      <c r="ED57" s="174"/>
      <c r="EE57" s="174"/>
      <c r="EF57" s="174"/>
      <c r="EG57" s="174"/>
      <c r="EH57" s="174"/>
      <c r="EI57" s="174"/>
      <c r="EJ57" s="174"/>
      <c r="EK57" s="174"/>
      <c r="EL57" s="174"/>
      <c r="EM57" s="174"/>
      <c r="EN57" s="174"/>
      <c r="EO57" s="174"/>
      <c r="EP57" s="174"/>
      <c r="EQ57" s="174"/>
      <c r="ER57" s="174"/>
      <c r="ES57" s="174"/>
      <c r="ET57" s="174"/>
      <c r="EU57" s="174"/>
      <c r="EV57" s="174"/>
      <c r="EW57" s="174"/>
      <c r="EX57" s="174"/>
      <c r="EY57" s="174"/>
      <c r="EZ57" s="174"/>
      <c r="FA57" s="174"/>
      <c r="FB57" s="174"/>
      <c r="FC57" s="174"/>
      <c r="FD57" s="174"/>
      <c r="FE57" s="174"/>
      <c r="FF57" s="174"/>
      <c r="FG57" s="174"/>
      <c r="FH57" s="174"/>
      <c r="FI57" s="174"/>
      <c r="FJ57" s="174"/>
      <c r="FK57" s="174"/>
      <c r="FL57" s="174"/>
      <c r="FM57" s="174"/>
      <c r="FN57" s="174"/>
      <c r="FO57" s="174"/>
      <c r="FP57" s="174"/>
      <c r="FQ57" s="174"/>
      <c r="FR57" s="174"/>
      <c r="FS57" s="174"/>
      <c r="FT57" s="174"/>
      <c r="FU57" s="174"/>
      <c r="FV57" s="174"/>
      <c r="FW57" s="174"/>
      <c r="FX57" s="174"/>
      <c r="FY57" s="174"/>
      <c r="FZ57" s="174"/>
      <c r="GA57" s="174"/>
      <c r="GB57" s="174"/>
      <c r="GC57" s="174"/>
      <c r="GD57" s="174"/>
      <c r="GE57" s="174"/>
      <c r="GF57" s="174"/>
      <c r="GG57" s="174"/>
      <c r="GH57" s="174"/>
      <c r="GI57" s="174"/>
      <c r="GJ57" s="174"/>
      <c r="GK57" s="174"/>
      <c r="GL57" s="174"/>
      <c r="GM57" s="174"/>
      <c r="GN57" s="174"/>
      <c r="GO57" s="174"/>
      <c r="GP57" s="174"/>
      <c r="GQ57" s="174"/>
      <c r="GR57" s="174"/>
      <c r="GS57" s="174"/>
      <c r="GT57" s="174"/>
      <c r="GU57" s="174"/>
      <c r="GV57" s="174"/>
      <c r="GW57" s="174"/>
      <c r="GX57" s="174"/>
      <c r="GY57" s="174"/>
      <c r="GZ57" s="174"/>
      <c r="HA57" s="174"/>
      <c r="HB57" s="174"/>
      <c r="HC57" s="174"/>
      <c r="HD57" s="174"/>
      <c r="HE57" s="174"/>
      <c r="HF57" s="174"/>
      <c r="HG57" s="174"/>
      <c r="HH57" s="174"/>
      <c r="HI57" s="174"/>
      <c r="HJ57" s="174"/>
      <c r="HK57" s="174"/>
      <c r="HL57" s="174"/>
      <c r="HM57" s="174"/>
      <c r="HN57" s="174"/>
      <c r="HO57" s="174"/>
      <c r="HP57" s="174"/>
      <c r="HQ57" s="174"/>
      <c r="HR57" s="174"/>
      <c r="HS57" s="174"/>
      <c r="HT57" s="174"/>
      <c r="HU57" s="174"/>
      <c r="HV57" s="174"/>
      <c r="HW57" s="174"/>
      <c r="HX57" s="174"/>
      <c r="HY57" s="174"/>
      <c r="HZ57" s="174"/>
      <c r="IA57" s="174"/>
      <c r="IB57" s="174"/>
      <c r="IC57" s="174"/>
      <c r="ID57" s="174"/>
      <c r="IE57" s="174"/>
      <c r="IF57" s="174"/>
      <c r="IG57" s="174"/>
      <c r="IH57" s="174"/>
      <c r="II57" s="174"/>
      <c r="IJ57" s="174"/>
      <c r="IK57" s="174"/>
      <c r="IL57" s="174"/>
      <c r="IM57" s="174"/>
      <c r="IN57" s="174"/>
      <c r="IO57" s="174"/>
      <c r="IP57" s="174"/>
      <c r="IQ57" s="174"/>
      <c r="IR57" s="174"/>
      <c r="IS57" s="174"/>
      <c r="IT57" s="174"/>
      <c r="IU57" s="174"/>
      <c r="IV57" s="174"/>
    </row>
    <row r="58" spans="2:256" s="175" customFormat="1" ht="12.75" customHeight="1">
      <c r="B58" s="734"/>
      <c r="C58" s="734"/>
      <c r="E58" s="176" t="str">
        <f>G57</f>
        <v>Por favor preencha todas as células em aberto. Se não existirem ocorrências a registar deverá introduzir o número zero.</v>
      </c>
      <c r="F58" s="176"/>
      <c r="G58" s="176"/>
      <c r="H58" s="176"/>
      <c r="I58" s="176"/>
      <c r="J58" s="176"/>
      <c r="K58" s="176"/>
      <c r="L58" s="176"/>
      <c r="M58" s="176"/>
      <c r="N58" s="176"/>
      <c r="O58" s="176"/>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7"/>
      <c r="AY58" s="177"/>
      <c r="AZ58" s="177"/>
      <c r="BA58" s="177"/>
      <c r="BB58" s="177"/>
      <c r="BC58" s="177"/>
      <c r="BD58" s="177"/>
      <c r="BE58" s="177"/>
      <c r="BF58" s="177"/>
      <c r="BG58" s="177"/>
      <c r="BH58" s="177"/>
      <c r="BI58" s="177"/>
      <c r="BJ58" s="177"/>
      <c r="BK58" s="177"/>
      <c r="BL58" s="177"/>
      <c r="BM58" s="177"/>
      <c r="BN58" s="177"/>
      <c r="BO58" s="177"/>
      <c r="BP58" s="177"/>
      <c r="BQ58" s="177"/>
      <c r="BR58" s="177"/>
      <c r="BS58" s="177"/>
      <c r="BT58" s="177"/>
      <c r="BU58" s="177"/>
      <c r="BV58" s="177"/>
      <c r="BW58" s="177"/>
      <c r="BX58" s="177"/>
      <c r="BY58" s="177"/>
      <c r="BZ58" s="177"/>
      <c r="CA58" s="177"/>
      <c r="CB58" s="177"/>
      <c r="CC58" s="177"/>
      <c r="CD58" s="177"/>
      <c r="CE58" s="177"/>
      <c r="CF58" s="177"/>
      <c r="CG58" s="177"/>
      <c r="CH58" s="177"/>
      <c r="CI58" s="177"/>
      <c r="CJ58" s="177"/>
      <c r="CK58" s="177"/>
      <c r="CL58" s="177"/>
      <c r="CM58" s="177"/>
      <c r="CN58" s="177"/>
      <c r="CO58" s="177"/>
      <c r="CP58" s="177"/>
      <c r="CQ58" s="177"/>
      <c r="CR58" s="177"/>
      <c r="CS58" s="177"/>
      <c r="CT58" s="177"/>
      <c r="CU58" s="177"/>
      <c r="CV58" s="177"/>
      <c r="CW58" s="177"/>
      <c r="CX58" s="177"/>
      <c r="CY58" s="177"/>
      <c r="CZ58" s="177"/>
      <c r="DA58" s="177"/>
      <c r="DB58" s="177"/>
      <c r="DC58" s="177"/>
      <c r="DD58" s="177"/>
      <c r="DE58" s="177"/>
      <c r="DF58" s="177"/>
      <c r="DG58" s="177"/>
      <c r="DH58" s="177"/>
      <c r="DI58" s="177"/>
      <c r="DJ58" s="177"/>
      <c r="DK58" s="177"/>
      <c r="DL58" s="177"/>
      <c r="DM58" s="177"/>
      <c r="DN58" s="177"/>
      <c r="DO58" s="177"/>
      <c r="DP58" s="177"/>
      <c r="DQ58" s="177"/>
      <c r="DR58" s="177"/>
      <c r="DS58" s="177"/>
      <c r="DT58" s="177"/>
      <c r="DU58" s="177"/>
      <c r="DV58" s="177"/>
      <c r="DW58" s="177"/>
      <c r="DX58" s="177"/>
      <c r="DY58" s="177"/>
      <c r="DZ58" s="177"/>
      <c r="EA58" s="177"/>
      <c r="EB58" s="177"/>
      <c r="EC58" s="177"/>
      <c r="ED58" s="177"/>
      <c r="EE58" s="177"/>
      <c r="EF58" s="177"/>
      <c r="EG58" s="177"/>
      <c r="EH58" s="177"/>
      <c r="EI58" s="177"/>
      <c r="EJ58" s="177"/>
      <c r="EK58" s="177"/>
      <c r="EL58" s="177"/>
      <c r="EM58" s="177"/>
      <c r="EN58" s="177"/>
      <c r="EO58" s="177"/>
      <c r="EP58" s="177"/>
      <c r="EQ58" s="177"/>
      <c r="ER58" s="177"/>
      <c r="ES58" s="177"/>
      <c r="ET58" s="177"/>
      <c r="EU58" s="177"/>
      <c r="EV58" s="177"/>
      <c r="EW58" s="177"/>
      <c r="EX58" s="177"/>
      <c r="EY58" s="177"/>
      <c r="EZ58" s="177"/>
      <c r="FA58" s="177"/>
      <c r="FB58" s="177"/>
      <c r="FC58" s="177"/>
      <c r="FD58" s="177"/>
      <c r="FE58" s="177"/>
      <c r="FF58" s="177"/>
      <c r="FG58" s="177"/>
      <c r="FH58" s="177"/>
      <c r="FI58" s="177"/>
      <c r="FJ58" s="177"/>
      <c r="FK58" s="177"/>
      <c r="FL58" s="177"/>
      <c r="FM58" s="177"/>
      <c r="FN58" s="177"/>
      <c r="FO58" s="177"/>
      <c r="FP58" s="177"/>
      <c r="FQ58" s="177"/>
      <c r="FR58" s="177"/>
      <c r="FS58" s="177"/>
      <c r="FT58" s="177"/>
      <c r="FU58" s="177"/>
      <c r="FV58" s="177"/>
      <c r="FW58" s="177"/>
      <c r="FX58" s="177"/>
      <c r="FY58" s="177"/>
      <c r="FZ58" s="177"/>
      <c r="GA58" s="177"/>
      <c r="GB58" s="177"/>
      <c r="GC58" s="177"/>
      <c r="GD58" s="177"/>
      <c r="GE58" s="177"/>
      <c r="GF58" s="177"/>
      <c r="GG58" s="177"/>
      <c r="GH58" s="177"/>
      <c r="GI58" s="177"/>
      <c r="GJ58" s="177"/>
      <c r="GK58" s="177"/>
      <c r="GL58" s="177"/>
      <c r="GM58" s="177"/>
      <c r="GN58" s="177"/>
      <c r="GO58" s="177"/>
      <c r="GP58" s="177"/>
      <c r="GQ58" s="177"/>
      <c r="GR58" s="177"/>
      <c r="GS58" s="177"/>
      <c r="GT58" s="177"/>
      <c r="GU58" s="177"/>
      <c r="GV58" s="177"/>
      <c r="GW58" s="177"/>
      <c r="GX58" s="177"/>
      <c r="GY58" s="177"/>
      <c r="GZ58" s="177"/>
      <c r="HA58" s="177"/>
      <c r="HB58" s="177"/>
      <c r="HC58" s="177"/>
      <c r="HD58" s="177"/>
      <c r="HE58" s="177"/>
      <c r="HF58" s="177"/>
      <c r="HG58" s="177"/>
      <c r="HH58" s="177"/>
      <c r="HI58" s="177"/>
      <c r="HJ58" s="177"/>
      <c r="HK58" s="177"/>
      <c r="HL58" s="177"/>
      <c r="HM58" s="177"/>
      <c r="HN58" s="177"/>
      <c r="HO58" s="177"/>
      <c r="HP58" s="177"/>
      <c r="HQ58" s="177"/>
      <c r="HR58" s="177"/>
      <c r="HS58" s="177"/>
      <c r="HT58" s="177"/>
      <c r="HU58" s="177"/>
      <c r="HV58" s="177"/>
      <c r="HW58" s="177"/>
      <c r="HX58" s="177"/>
      <c r="HY58" s="177"/>
      <c r="HZ58" s="177"/>
      <c r="IA58" s="177"/>
      <c r="IB58" s="177"/>
      <c r="IC58" s="177"/>
      <c r="ID58" s="177"/>
      <c r="IE58" s="177"/>
      <c r="IF58" s="177"/>
      <c r="IG58" s="177"/>
      <c r="IH58" s="177"/>
      <c r="II58" s="177"/>
      <c r="IJ58" s="177"/>
      <c r="IK58" s="177"/>
      <c r="IL58" s="177"/>
      <c r="IM58" s="177"/>
      <c r="IN58" s="177"/>
      <c r="IO58" s="177"/>
      <c r="IP58" s="177"/>
      <c r="IQ58" s="177"/>
      <c r="IR58" s="177"/>
      <c r="IS58" s="177"/>
      <c r="IT58" s="177"/>
      <c r="IU58" s="177"/>
      <c r="IV58" s="177"/>
    </row>
    <row r="59" ht="12.75" customHeight="1"/>
    <row r="60" spans="2:256" ht="12.75" customHeight="1">
      <c r="B60" s="731" t="s">
        <v>481</v>
      </c>
      <c r="C60" s="731"/>
      <c r="E60" s="95" t="str">
        <f>IF(E61="...","Preenchido",IF(E61="Por favor preencha todas as células em aberto. Se não existirem ocorrências a registar deverá introduzir o número zero.","Por preencher",""))</f>
        <v>Por preencher</v>
      </c>
      <c r="F60" s="96"/>
      <c r="G60" s="97" t="str">
        <f>IF('III - Mapas'!Q449&lt;&gt;0,"Por favor preencha todas as células em aberto. Se não existirem ocorrências a registar deverá introduzir o número zero.","...")</f>
        <v>Por favor preencha todas as células em aberto. Se não existirem ocorrências a registar deverá introduzir o número zero.</v>
      </c>
      <c r="H60" s="98"/>
      <c r="I60" s="98"/>
      <c r="J60" s="98"/>
      <c r="K60" s="98"/>
      <c r="L60" s="98"/>
      <c r="M60" s="98"/>
      <c r="N60" s="98"/>
      <c r="O60" s="9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8"/>
      <c r="HB60" s="108"/>
      <c r="HC60" s="108"/>
      <c r="HD60" s="108"/>
      <c r="HE60" s="108"/>
      <c r="HF60" s="108"/>
      <c r="HG60" s="108"/>
      <c r="HH60" s="108"/>
      <c r="HI60" s="108"/>
      <c r="HJ60" s="108"/>
      <c r="HK60" s="108"/>
      <c r="HL60" s="108"/>
      <c r="HM60" s="108"/>
      <c r="HN60" s="108"/>
      <c r="HO60" s="108"/>
      <c r="HP60" s="108"/>
      <c r="HQ60" s="108"/>
      <c r="HR60" s="108"/>
      <c r="HS60" s="108"/>
      <c r="HT60" s="108"/>
      <c r="HU60" s="108"/>
      <c r="HV60" s="108"/>
      <c r="HW60" s="108"/>
      <c r="HX60" s="108"/>
      <c r="HY60" s="108"/>
      <c r="HZ60" s="108"/>
      <c r="IA60" s="108"/>
      <c r="IB60" s="108"/>
      <c r="IC60" s="108"/>
      <c r="ID60" s="108"/>
      <c r="IE60" s="108"/>
      <c r="IF60" s="108"/>
      <c r="IG60" s="108"/>
      <c r="IH60" s="108"/>
      <c r="II60" s="108"/>
      <c r="IJ60" s="108"/>
      <c r="IK60" s="108"/>
      <c r="IL60" s="108"/>
      <c r="IM60" s="108"/>
      <c r="IN60" s="108"/>
      <c r="IO60" s="108"/>
      <c r="IP60" s="108"/>
      <c r="IQ60" s="108"/>
      <c r="IR60" s="108"/>
      <c r="IS60" s="108"/>
      <c r="IT60" s="108"/>
      <c r="IU60" s="108"/>
      <c r="IV60" s="108"/>
    </row>
    <row r="61" spans="2:256" ht="12.75" customHeight="1">
      <c r="B61" s="732"/>
      <c r="C61" s="732"/>
      <c r="E61" s="107" t="str">
        <f>G60</f>
        <v>Por favor preencha todas as células em aberto. Se não existirem ocorrências a registar deverá introduzir o número zero.</v>
      </c>
      <c r="F61" s="107"/>
      <c r="G61" s="107"/>
      <c r="H61" s="107"/>
      <c r="I61" s="107"/>
      <c r="J61" s="107"/>
      <c r="K61" s="107"/>
      <c r="L61" s="107"/>
      <c r="M61" s="107"/>
      <c r="N61" s="107"/>
      <c r="O61" s="107"/>
      <c r="P61" s="103"/>
      <c r="Q61" s="103"/>
      <c r="R61" s="103"/>
      <c r="S61" s="103"/>
      <c r="T61" s="103"/>
      <c r="U61" s="103"/>
      <c r="V61" s="103"/>
      <c r="W61" s="103"/>
      <c r="X61" s="103"/>
      <c r="Y61" s="103"/>
      <c r="Z61" s="103"/>
      <c r="AA61" s="103"/>
      <c r="AB61" s="103"/>
      <c r="AC61" s="103"/>
      <c r="AD61" s="103"/>
      <c r="AE61" s="103"/>
      <c r="AF61" s="103"/>
      <c r="AG61" s="103"/>
      <c r="AH61" s="103"/>
      <c r="AI61" s="103"/>
      <c r="AJ61" s="103"/>
      <c r="AK61" s="103"/>
      <c r="AL61" s="103"/>
      <c r="AM61" s="103"/>
      <c r="AN61" s="103"/>
      <c r="AO61" s="103"/>
      <c r="AP61" s="103"/>
      <c r="AQ61" s="103"/>
      <c r="AR61" s="103"/>
      <c r="AS61" s="103"/>
      <c r="AT61" s="103"/>
      <c r="AU61" s="103"/>
      <c r="AV61" s="103"/>
      <c r="AW61" s="103"/>
      <c r="AX61" s="103"/>
      <c r="AY61" s="103"/>
      <c r="AZ61" s="103"/>
      <c r="BA61" s="103"/>
      <c r="BB61" s="103"/>
      <c r="BC61" s="103"/>
      <c r="BD61" s="103"/>
      <c r="BE61" s="103"/>
      <c r="BF61" s="103"/>
      <c r="BG61" s="103"/>
      <c r="BH61" s="103"/>
      <c r="BI61" s="103"/>
      <c r="BJ61" s="103"/>
      <c r="BK61" s="103"/>
      <c r="BL61" s="103"/>
      <c r="BM61" s="103"/>
      <c r="BN61" s="103"/>
      <c r="BO61" s="103"/>
      <c r="BP61" s="103"/>
      <c r="BQ61" s="103"/>
      <c r="BR61" s="103"/>
      <c r="BS61" s="103"/>
      <c r="BT61" s="103"/>
      <c r="BU61" s="103"/>
      <c r="BV61" s="103"/>
      <c r="BW61" s="103"/>
      <c r="BX61" s="103"/>
      <c r="BY61" s="103"/>
      <c r="BZ61" s="103"/>
      <c r="CA61" s="103"/>
      <c r="CB61" s="103"/>
      <c r="CC61" s="103"/>
      <c r="CD61" s="103"/>
      <c r="CE61" s="103"/>
      <c r="CF61" s="103"/>
      <c r="CG61" s="103"/>
      <c r="CH61" s="103"/>
      <c r="CI61" s="103"/>
      <c r="CJ61" s="103"/>
      <c r="CK61" s="103"/>
      <c r="CL61" s="103"/>
      <c r="CM61" s="103"/>
      <c r="CN61" s="103"/>
      <c r="CO61" s="103"/>
      <c r="CP61" s="103"/>
      <c r="CQ61" s="103"/>
      <c r="CR61" s="103"/>
      <c r="CS61" s="103"/>
      <c r="CT61" s="103"/>
      <c r="CU61" s="103"/>
      <c r="CV61" s="103"/>
      <c r="CW61" s="103"/>
      <c r="CX61" s="103"/>
      <c r="CY61" s="103"/>
      <c r="CZ61" s="103"/>
      <c r="DA61" s="103"/>
      <c r="DB61" s="103"/>
      <c r="DC61" s="103"/>
      <c r="DD61" s="103"/>
      <c r="DE61" s="103"/>
      <c r="DF61" s="103"/>
      <c r="DG61" s="103"/>
      <c r="DH61" s="103"/>
      <c r="DI61" s="103"/>
      <c r="DJ61" s="103"/>
      <c r="DK61" s="103"/>
      <c r="DL61" s="103"/>
      <c r="DM61" s="103"/>
      <c r="DN61" s="103"/>
      <c r="DO61" s="103"/>
      <c r="DP61" s="103"/>
      <c r="DQ61" s="103"/>
      <c r="DR61" s="103"/>
      <c r="DS61" s="103"/>
      <c r="DT61" s="103"/>
      <c r="DU61" s="103"/>
      <c r="DV61" s="103"/>
      <c r="DW61" s="103"/>
      <c r="DX61" s="103"/>
      <c r="DY61" s="103"/>
      <c r="DZ61" s="103"/>
      <c r="EA61" s="103"/>
      <c r="EB61" s="103"/>
      <c r="EC61" s="103"/>
      <c r="ED61" s="103"/>
      <c r="EE61" s="103"/>
      <c r="EF61" s="103"/>
      <c r="EG61" s="103"/>
      <c r="EH61" s="103"/>
      <c r="EI61" s="103"/>
      <c r="EJ61" s="103"/>
      <c r="EK61" s="103"/>
      <c r="EL61" s="103"/>
      <c r="EM61" s="103"/>
      <c r="EN61" s="103"/>
      <c r="EO61" s="103"/>
      <c r="EP61" s="103"/>
      <c r="EQ61" s="103"/>
      <c r="ER61" s="103"/>
      <c r="ES61" s="103"/>
      <c r="ET61" s="103"/>
      <c r="EU61" s="103"/>
      <c r="EV61" s="103"/>
      <c r="EW61" s="103"/>
      <c r="EX61" s="103"/>
      <c r="EY61" s="103"/>
      <c r="EZ61" s="103"/>
      <c r="FA61" s="103"/>
      <c r="FB61" s="103"/>
      <c r="FC61" s="103"/>
      <c r="FD61" s="103"/>
      <c r="FE61" s="103"/>
      <c r="FF61" s="103"/>
      <c r="FG61" s="103"/>
      <c r="FH61" s="103"/>
      <c r="FI61" s="103"/>
      <c r="FJ61" s="103"/>
      <c r="FK61" s="103"/>
      <c r="FL61" s="103"/>
      <c r="FM61" s="103"/>
      <c r="FN61" s="103"/>
      <c r="FO61" s="103"/>
      <c r="FP61" s="103"/>
      <c r="FQ61" s="103"/>
      <c r="FR61" s="103"/>
      <c r="FS61" s="103"/>
      <c r="FT61" s="103"/>
      <c r="FU61" s="103"/>
      <c r="FV61" s="103"/>
      <c r="FW61" s="103"/>
      <c r="FX61" s="103"/>
      <c r="FY61" s="103"/>
      <c r="FZ61" s="103"/>
      <c r="GA61" s="103"/>
      <c r="GB61" s="103"/>
      <c r="GC61" s="103"/>
      <c r="GD61" s="103"/>
      <c r="GE61" s="103"/>
      <c r="GF61" s="103"/>
      <c r="GG61" s="103"/>
      <c r="GH61" s="103"/>
      <c r="GI61" s="103"/>
      <c r="GJ61" s="103"/>
      <c r="GK61" s="103"/>
      <c r="GL61" s="103"/>
      <c r="GM61" s="103"/>
      <c r="GN61" s="103"/>
      <c r="GO61" s="103"/>
      <c r="GP61" s="103"/>
      <c r="GQ61" s="103"/>
      <c r="GR61" s="103"/>
      <c r="GS61" s="103"/>
      <c r="GT61" s="103"/>
      <c r="GU61" s="103"/>
      <c r="GV61" s="103"/>
      <c r="GW61" s="103"/>
      <c r="GX61" s="103"/>
      <c r="GY61" s="103"/>
      <c r="GZ61" s="103"/>
      <c r="HA61" s="103"/>
      <c r="HB61" s="103"/>
      <c r="HC61" s="103"/>
      <c r="HD61" s="103"/>
      <c r="HE61" s="103"/>
      <c r="HF61" s="103"/>
      <c r="HG61" s="103"/>
      <c r="HH61" s="103"/>
      <c r="HI61" s="103"/>
      <c r="HJ61" s="103"/>
      <c r="HK61" s="103"/>
      <c r="HL61" s="103"/>
      <c r="HM61" s="103"/>
      <c r="HN61" s="103"/>
      <c r="HO61" s="103"/>
      <c r="HP61" s="103"/>
      <c r="HQ61" s="103"/>
      <c r="HR61" s="103"/>
      <c r="HS61" s="103"/>
      <c r="HT61" s="103"/>
      <c r="HU61" s="103"/>
      <c r="HV61" s="103"/>
      <c r="HW61" s="103"/>
      <c r="HX61" s="103"/>
      <c r="HY61" s="103"/>
      <c r="HZ61" s="103"/>
      <c r="IA61" s="103"/>
      <c r="IB61" s="103"/>
      <c r="IC61" s="103"/>
      <c r="ID61" s="103"/>
      <c r="IE61" s="103"/>
      <c r="IF61" s="103"/>
      <c r="IG61" s="103"/>
      <c r="IH61" s="103"/>
      <c r="II61" s="103"/>
      <c r="IJ61" s="103"/>
      <c r="IK61" s="103"/>
      <c r="IL61" s="103"/>
      <c r="IM61" s="103"/>
      <c r="IN61" s="103"/>
      <c r="IO61" s="103"/>
      <c r="IP61" s="103"/>
      <c r="IQ61" s="103"/>
      <c r="IR61" s="103"/>
      <c r="IS61" s="103"/>
      <c r="IT61" s="103"/>
      <c r="IU61" s="103"/>
      <c r="IV61" s="103"/>
    </row>
    <row r="62" ht="12.75" customHeight="1"/>
    <row r="63" spans="2:256" ht="12.75" customHeight="1">
      <c r="B63" s="731" t="s">
        <v>482</v>
      </c>
      <c r="C63" s="731"/>
      <c r="E63" s="95" t="str">
        <f>IF(E64="...","Preenchido",IF(E64="Por favor preencha todas as células em aberto. Se não existirem ocorrências a registar deverá introduzir o número zero.","Por preencher",""))</f>
        <v>Por preencher</v>
      </c>
      <c r="F63" s="96"/>
      <c r="G63" s="97" t="str">
        <f>IF('III - Mapas'!Q495&lt;&gt;0,"Por favor preencha todas as células em aberto. Se não existirem ocorrências a registar deverá introduzir o número zero.","...")</f>
        <v>Por favor preencha todas as células em aberto. Se não existirem ocorrências a registar deverá introduzir o número zero.</v>
      </c>
      <c r="H63" s="98"/>
      <c r="I63" s="98"/>
      <c r="J63" s="98"/>
      <c r="K63" s="98"/>
      <c r="L63" s="98"/>
      <c r="M63" s="98"/>
      <c r="N63" s="98"/>
      <c r="O63" s="9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row>
    <row r="64" spans="2:256" ht="12.75" customHeight="1">
      <c r="B64" s="732"/>
      <c r="C64" s="732"/>
      <c r="E64" s="107" t="str">
        <f>G63</f>
        <v>Por favor preencha todas as células em aberto. Se não existirem ocorrências a registar deverá introduzir o número zero.</v>
      </c>
      <c r="F64" s="107"/>
      <c r="G64" s="107"/>
      <c r="H64" s="107"/>
      <c r="I64" s="107"/>
      <c r="J64" s="107"/>
      <c r="K64" s="107"/>
      <c r="L64" s="107"/>
      <c r="M64" s="107"/>
      <c r="N64" s="107"/>
      <c r="O64" s="107"/>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3"/>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3"/>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3"/>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3"/>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3"/>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3"/>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3"/>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3"/>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3"/>
      <c r="IJ64" s="103"/>
      <c r="IK64" s="103"/>
      <c r="IL64" s="103"/>
      <c r="IM64" s="103"/>
      <c r="IN64" s="103"/>
      <c r="IO64" s="103"/>
      <c r="IP64" s="103"/>
      <c r="IQ64" s="103"/>
      <c r="IR64" s="103"/>
      <c r="IS64" s="103"/>
      <c r="IT64" s="103"/>
      <c r="IU64" s="103"/>
      <c r="IV64" s="103"/>
    </row>
    <row r="65" ht="12.75" customHeight="1"/>
    <row r="66" spans="2:256" ht="12.75" customHeight="1">
      <c r="B66" s="731" t="s">
        <v>574</v>
      </c>
      <c r="C66" s="731"/>
      <c r="E66" s="95" t="str">
        <f>IF(E67="...","Preenchido",IF(E67="Por favor preencha todas as células em aberto. Se não existirem ocorrências a registar deverá introduzir o número zero.","Por preencher","Preenchido com erros!"))</f>
        <v>Por preencher</v>
      </c>
      <c r="F66" s="96"/>
      <c r="G66" s="97" t="str">
        <f>IF('III - Mapas'!H505&lt;&gt;0,"Por favor preencha todas as células em aberto. Se não existirem ocorrências a registar deverá introduzir o número zero.",IF('III - Mapas'!H520="ERRO","Ao fazer referência a 'outras situações' no ponto 2.16, deverá obrigatoriamente discriminá-las no campo destinado às anotações.",H66))</f>
        <v>Por favor preencha todas as células em aberto. Se não existirem ocorrências a registar deverá introduzir o número zero.</v>
      </c>
      <c r="H66" s="98" t="str">
        <f>IF('III - Mapas'!K426="ERRO2","Ao fazer referência a encargos com trabalho extraordinário no ponto 2.2, deverá obrigatoriamente referir o respectivo nº de horas no ponto 1.18.1 do quadro 1.18.",IF('III - Mapas'!K435="ERRO2","Ao fazer referência a encargos com trabalho nocturno no ponto 2.3, deverá obrigatoriamente referir o respectivo nº de horas de trabalho no ponto 1.18.4 do quadro 1.18.",IF('III - Mapas'!K444="ERRO2","Ao fazer referência a encargos com trabalho prestado em dias de descanso complementar, semanal e feriados no ponto 2.4, deverá obrigatoriamente referir o respectivo nº de horas de trabalho nos pontos 1.18.5, 1.18.6 e 1.18.7 do quadro 1.18.","...")))</f>
        <v>...</v>
      </c>
      <c r="I66" s="98"/>
      <c r="J66" s="98"/>
      <c r="K66" s="98"/>
      <c r="L66" s="98"/>
      <c r="M66" s="98"/>
      <c r="N66" s="98"/>
      <c r="O66" s="9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c r="IO66" s="108"/>
      <c r="IP66" s="108"/>
      <c r="IQ66" s="108"/>
      <c r="IR66" s="108"/>
      <c r="IS66" s="108"/>
      <c r="IT66" s="108"/>
      <c r="IU66" s="108"/>
      <c r="IV66" s="108"/>
    </row>
    <row r="67" spans="2:256" ht="12.75" customHeight="1">
      <c r="B67" s="732"/>
      <c r="C67" s="732"/>
      <c r="E67" s="107" t="str">
        <f>G66</f>
        <v>Por favor preencha todas as células em aberto. Se não existirem ocorrências a registar deverá introduzir o número zero.</v>
      </c>
      <c r="F67" s="107"/>
      <c r="G67" s="107"/>
      <c r="H67" s="107"/>
      <c r="I67" s="107"/>
      <c r="J67" s="107"/>
      <c r="K67" s="107"/>
      <c r="L67" s="107"/>
      <c r="M67" s="107"/>
      <c r="N67" s="107"/>
      <c r="O67" s="107"/>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row>
    <row r="68" ht="12.75" customHeight="1"/>
    <row r="69" spans="2:256" ht="12.75" customHeight="1">
      <c r="B69" s="731" t="s">
        <v>483</v>
      </c>
      <c r="C69" s="731"/>
      <c r="D69" s="94"/>
      <c r="E69" s="95" t="str">
        <f>IF(E70="...","Preenchido",IF(E70="Por favor preencha todas as células em aberto. Se não existirem ocorrências a registar deverá introduzir o número zero.","Por preencher",""))</f>
        <v>Por preencher</v>
      </c>
      <c r="F69" s="96"/>
      <c r="G69" s="97" t="str">
        <f>IF('III - Mapas'!H528&lt;&gt;0,"Por favor preencha todas as células em aberto. Se não existirem ocorrências a registar deverá introduzir o número zero.","...")</f>
        <v>Por favor preencha todas as células em aberto. Se não existirem ocorrências a registar deverá introduzir o número zero.</v>
      </c>
      <c r="H69" s="98"/>
      <c r="I69" s="98"/>
      <c r="J69" s="98"/>
      <c r="K69" s="98"/>
      <c r="L69" s="98"/>
      <c r="M69" s="98"/>
      <c r="N69" s="98"/>
      <c r="O69" s="9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08"/>
      <c r="GS69" s="108"/>
      <c r="GT69" s="108"/>
      <c r="GU69" s="108"/>
      <c r="GV69" s="108"/>
      <c r="GW69" s="108"/>
      <c r="GX69" s="108"/>
      <c r="GY69" s="108"/>
      <c r="GZ69" s="108"/>
      <c r="HA69" s="108"/>
      <c r="HB69" s="108"/>
      <c r="HC69" s="108"/>
      <c r="HD69" s="108"/>
      <c r="HE69" s="108"/>
      <c r="HF69" s="108"/>
      <c r="HG69" s="108"/>
      <c r="HH69" s="108"/>
      <c r="HI69" s="108"/>
      <c r="HJ69" s="108"/>
      <c r="HK69" s="108"/>
      <c r="HL69" s="108"/>
      <c r="HM69" s="108"/>
      <c r="HN69" s="108"/>
      <c r="HO69" s="108"/>
      <c r="HP69" s="108"/>
      <c r="HQ69" s="108"/>
      <c r="HR69" s="108"/>
      <c r="HS69" s="108"/>
      <c r="HT69" s="108"/>
      <c r="HU69" s="108"/>
      <c r="HV69" s="108"/>
      <c r="HW69" s="108"/>
      <c r="HX69" s="108"/>
      <c r="HY69" s="108"/>
      <c r="HZ69" s="108"/>
      <c r="IA69" s="108"/>
      <c r="IB69" s="108"/>
      <c r="IC69" s="108"/>
      <c r="ID69" s="108"/>
      <c r="IE69" s="108"/>
      <c r="IF69" s="108"/>
      <c r="IG69" s="108"/>
      <c r="IH69" s="108"/>
      <c r="II69" s="108"/>
      <c r="IJ69" s="108"/>
      <c r="IK69" s="108"/>
      <c r="IL69" s="108"/>
      <c r="IM69" s="108"/>
      <c r="IN69" s="108"/>
      <c r="IO69" s="108"/>
      <c r="IP69" s="108"/>
      <c r="IQ69" s="108"/>
      <c r="IR69" s="108"/>
      <c r="IS69" s="108"/>
      <c r="IT69" s="108"/>
      <c r="IU69" s="108"/>
      <c r="IV69" s="108"/>
    </row>
    <row r="70" spans="2:256" ht="12.75" customHeight="1">
      <c r="B70" s="732"/>
      <c r="C70" s="732"/>
      <c r="D70" s="94"/>
      <c r="E70" s="107" t="str">
        <f>G69</f>
        <v>Por favor preencha todas as células em aberto. Se não existirem ocorrências a registar deverá introduzir o número zero.</v>
      </c>
      <c r="F70" s="107"/>
      <c r="G70" s="107"/>
      <c r="H70" s="107"/>
      <c r="I70" s="107"/>
      <c r="J70" s="107"/>
      <c r="K70" s="107"/>
      <c r="L70" s="107"/>
      <c r="M70" s="107"/>
      <c r="N70" s="107"/>
      <c r="O70" s="107"/>
      <c r="P70" s="103"/>
      <c r="Q70" s="103"/>
      <c r="R70" s="103"/>
      <c r="S70" s="103"/>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s="103"/>
      <c r="HK70" s="103"/>
      <c r="HL70" s="103"/>
      <c r="HM70" s="103"/>
      <c r="HN70" s="103"/>
      <c r="HO70" s="103"/>
      <c r="HP70" s="103"/>
      <c r="HQ70" s="103"/>
      <c r="HR70" s="103"/>
      <c r="HS70" s="103"/>
      <c r="HT70" s="103"/>
      <c r="HU70" s="103"/>
      <c r="HV70" s="103"/>
      <c r="HW70" s="103"/>
      <c r="HX70" s="103"/>
      <c r="HY70" s="103"/>
      <c r="HZ70" s="103"/>
      <c r="IA70" s="103"/>
      <c r="IB70" s="103"/>
      <c r="IC70" s="103"/>
      <c r="ID70" s="103"/>
      <c r="IE70" s="103"/>
      <c r="IF70" s="103"/>
      <c r="IG70" s="103"/>
      <c r="IH70" s="103"/>
      <c r="II70" s="103"/>
      <c r="IJ70" s="103"/>
      <c r="IK70" s="103"/>
      <c r="IL70" s="103"/>
      <c r="IM70" s="103"/>
      <c r="IN70" s="103"/>
      <c r="IO70" s="103"/>
      <c r="IP70" s="103"/>
      <c r="IQ70" s="103"/>
      <c r="IR70" s="103"/>
      <c r="IS70" s="103"/>
      <c r="IT70" s="103"/>
      <c r="IU70" s="103"/>
      <c r="IV70" s="103"/>
    </row>
    <row r="71" ht="12.75" customHeight="1"/>
    <row r="72" spans="2:256" ht="12.75" customHeight="1">
      <c r="B72" s="731" t="s">
        <v>484</v>
      </c>
      <c r="C72" s="731"/>
      <c r="D72" s="94"/>
      <c r="E72" s="95" t="str">
        <f>IF(E73="...","Preenchido",IF(E73="Por favor preencha todas as células em aberto. Se não existirem ocorrências a registar deverá introduzir o número zero.","Por preencher","Preenchido com erros!"))</f>
        <v>Por preencher</v>
      </c>
      <c r="F72" s="96"/>
      <c r="G72" s="97" t="str">
        <f>IF('III - Mapas'!K541&lt;&gt;0,"Por favor preencha todas as células em aberto. Se não existirem ocorrências a registar deverá introduzir o número zero.",H72)</f>
        <v>Por favor preencha todas as células em aberto. Se não existirem ocorrências a registar deverá introduzir o número zero.</v>
      </c>
      <c r="H72" s="97" t="str">
        <f>IF('III - Mapas'!D544="ERRO1","Ao referir a existência de acidentes em serviço no ponto 3.1.2, com baixa inferior a 60 dias, deverá obrigatoriamente referir o respectivo número de dias de baixa no ponto 3.1.3.",IF('III - Mapas'!D544="ERRO2","Ao referir a existência de dias de baixa no ponto 3.1.3, cujo total seja inferior a 60 dias, deverá obrigatoriamente referir o respectivo número de acidentes em serviço no ponto 3.1.2.",I72))</f>
        <v>...</v>
      </c>
      <c r="I72" s="97" t="str">
        <f>IF('III - Mapas'!E544="ERRO1","Ao referir a existência de acidentes em serviço no ponto 3.1.2, com baixa igual ou superior a 60 dias, deverá obrigatoriamente referir o respectivo número de dias de baixa no ponto 3.1.3.",IF('III - Mapas'!E544="ERRO2","Ao referir a existência de dias de baixa no ponto 3.1.3, cujo total seja igual ou superior a 60 dias, deverá obrigatoriamente referir o respectivo número de acidentes em serviço no ponto 3.1.2.",IF('III - Mapas'!E544="ERRO3","O nº de dias com baixa apresentado na coluna referente aos acidentes em serviço de que tenham resultado um nº de dias de baixa igual ou superior a 60 dias não poderá ser inferior a "&amp;'III - Mapas'!E545&amp;".",J72)))</f>
        <v>...</v>
      </c>
      <c r="J72" s="97" t="str">
        <f>IF('III - Mapas'!H544="ERRO1","Ao referir a existência de acidentes em itenere no ponto 3.1.2, com baixa inferior a 60 dias, deverá obrigatoriamente referir o respectivo número de dias de baixa no ponto 3.1.3.",IF('III - Mapas'!H544="ERRO2","Ao referir a existência de dias de baixa no ponto 3.1.3, cujo total seja inferior a 60 dias, deverá obrigatoriamente referir o respectivo número de acidentes em itenere no ponto 3.1.2.",K72))</f>
        <v>...</v>
      </c>
      <c r="K72" s="97" t="str">
        <f>IF('III - Mapas'!I544="ERRO1","Ao referir a existência de acidentes em itenere, com baixa igual ou superior a 60 dias, no ponto 3.1.2 deverá obrigatoriamente referir o respectivo número de dias de baixa no ponto 3.1.3.",IF('III - Mapas'!I544="ERRO2","Ao referir a existência de dias de baixa no ponto 3.1.3, cujo total seja superior a 60 dias, deverá obrigatoriamente referir o respectivo número de acidentes em itenere no ponto 3.1.2.",IF('III - Mapas'!I544="ERRO3","O nº de dias com baixa apresentado na coluna referente aos acidentes em itenere de que tenham resultado um nº de dias de baixa igual ou superior a 60 dias não poderá ser inferior a "&amp;'III - Mapas'!I545&amp;".","...")))</f>
        <v>...</v>
      </c>
      <c r="L72" s="98"/>
      <c r="M72" s="98"/>
      <c r="N72" s="98"/>
      <c r="O72" s="9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108"/>
      <c r="GB72" s="108"/>
      <c r="GC72" s="108"/>
      <c r="GD72" s="108"/>
      <c r="GE72" s="108"/>
      <c r="GF72" s="108"/>
      <c r="GG72" s="108"/>
      <c r="GH72" s="108"/>
      <c r="GI72" s="108"/>
      <c r="GJ72" s="108"/>
      <c r="GK72" s="108"/>
      <c r="GL72" s="108"/>
      <c r="GM72" s="108"/>
      <c r="GN72" s="108"/>
      <c r="GO72" s="108"/>
      <c r="GP72" s="108"/>
      <c r="GQ72" s="108"/>
      <c r="GR72" s="108"/>
      <c r="GS72" s="108"/>
      <c r="GT72" s="108"/>
      <c r="GU72" s="108"/>
      <c r="GV72" s="108"/>
      <c r="GW72" s="108"/>
      <c r="GX72" s="108"/>
      <c r="GY72" s="108"/>
      <c r="GZ72" s="108"/>
      <c r="HA72" s="108"/>
      <c r="HB72" s="108"/>
      <c r="HC72" s="108"/>
      <c r="HD72" s="108"/>
      <c r="HE72" s="108"/>
      <c r="HF72" s="108"/>
      <c r="HG72" s="108"/>
      <c r="HH72" s="108"/>
      <c r="HI72" s="108"/>
      <c r="HJ72" s="108"/>
      <c r="HK72" s="108"/>
      <c r="HL72" s="108"/>
      <c r="HM72" s="108"/>
      <c r="HN72" s="108"/>
      <c r="HO72" s="108"/>
      <c r="HP72" s="108"/>
      <c r="HQ72" s="108"/>
      <c r="HR72" s="108"/>
      <c r="HS72" s="108"/>
      <c r="HT72" s="108"/>
      <c r="HU72" s="108"/>
      <c r="HV72" s="108"/>
      <c r="HW72" s="108"/>
      <c r="HX72" s="108"/>
      <c r="HY72" s="108"/>
      <c r="HZ72" s="108"/>
      <c r="IA72" s="108"/>
      <c r="IB72" s="108"/>
      <c r="IC72" s="108"/>
      <c r="ID72" s="108"/>
      <c r="IE72" s="108"/>
      <c r="IF72" s="108"/>
      <c r="IG72" s="108"/>
      <c r="IH72" s="108"/>
      <c r="II72" s="108"/>
      <c r="IJ72" s="108"/>
      <c r="IK72" s="108"/>
      <c r="IL72" s="108"/>
      <c r="IM72" s="108"/>
      <c r="IN72" s="108"/>
      <c r="IO72" s="108"/>
      <c r="IP72" s="108"/>
      <c r="IQ72" s="108"/>
      <c r="IR72" s="108"/>
      <c r="IS72" s="108"/>
      <c r="IT72" s="108"/>
      <c r="IU72" s="108"/>
      <c r="IV72" s="108"/>
    </row>
    <row r="73" spans="2:256" ht="12.75" customHeight="1">
      <c r="B73" s="732"/>
      <c r="C73" s="732"/>
      <c r="D73" s="94"/>
      <c r="E73" s="107" t="str">
        <f>G72</f>
        <v>Por favor preencha todas as células em aberto. Se não existirem ocorrências a registar deverá introduzir o número zero.</v>
      </c>
      <c r="F73" s="107"/>
      <c r="G73" s="107"/>
      <c r="H73" s="107"/>
      <c r="I73" s="107"/>
      <c r="J73" s="107"/>
      <c r="K73" s="107"/>
      <c r="L73" s="107"/>
      <c r="M73" s="107"/>
      <c r="N73" s="107"/>
      <c r="O73" s="107"/>
      <c r="P73" s="103"/>
      <c r="Q73" s="103"/>
      <c r="R73" s="103"/>
      <c r="S73" s="103"/>
      <c r="T73" s="103"/>
      <c r="U73" s="103"/>
      <c r="V73" s="103"/>
      <c r="W73" s="103"/>
      <c r="X73" s="103"/>
      <c r="Y73" s="103"/>
      <c r="Z73" s="103"/>
      <c r="AA73" s="103"/>
      <c r="AB73" s="103"/>
      <c r="AC73" s="103"/>
      <c r="AD73" s="103"/>
      <c r="AE73" s="103"/>
      <c r="AF73" s="103"/>
      <c r="AG73" s="103"/>
      <c r="AH73" s="103"/>
      <c r="AI73" s="103"/>
      <c r="AJ73" s="103"/>
      <c r="AK73" s="103"/>
      <c r="AL73" s="103"/>
      <c r="AM73" s="103"/>
      <c r="AN73" s="103"/>
      <c r="AO73" s="103"/>
      <c r="AP73" s="103"/>
      <c r="AQ73" s="103"/>
      <c r="AR73" s="103"/>
      <c r="AS73" s="103"/>
      <c r="AT73" s="103"/>
      <c r="AU73" s="103"/>
      <c r="AV73" s="103"/>
      <c r="AW73" s="103"/>
      <c r="AX73" s="103"/>
      <c r="AY73" s="103"/>
      <c r="AZ73" s="103"/>
      <c r="BA73" s="103"/>
      <c r="BB73" s="103"/>
      <c r="BC73" s="103"/>
      <c r="BD73" s="103"/>
      <c r="BE73" s="103"/>
      <c r="BF73" s="103"/>
      <c r="BG73" s="103"/>
      <c r="BH73" s="103"/>
      <c r="BI73" s="103"/>
      <c r="BJ73" s="103"/>
      <c r="BK73" s="103"/>
      <c r="BL73" s="103"/>
      <c r="BM73" s="103"/>
      <c r="BN73" s="103"/>
      <c r="BO73" s="103"/>
      <c r="BP73" s="103"/>
      <c r="BQ73" s="103"/>
      <c r="BR73" s="103"/>
      <c r="BS73" s="103"/>
      <c r="BT73" s="103"/>
      <c r="BU73" s="103"/>
      <c r="BV73" s="103"/>
      <c r="BW73" s="103"/>
      <c r="BX73" s="103"/>
      <c r="BY73" s="103"/>
      <c r="BZ73" s="103"/>
      <c r="CA73" s="103"/>
      <c r="CB73" s="103"/>
      <c r="CC73" s="103"/>
      <c r="CD73" s="103"/>
      <c r="CE73" s="103"/>
      <c r="CF73" s="103"/>
      <c r="CG73" s="103"/>
      <c r="CH73" s="103"/>
      <c r="CI73" s="103"/>
      <c r="CJ73" s="103"/>
      <c r="CK73" s="103"/>
      <c r="CL73" s="103"/>
      <c r="CM73" s="103"/>
      <c r="CN73" s="103"/>
      <c r="CO73" s="103"/>
      <c r="CP73" s="103"/>
      <c r="CQ73" s="103"/>
      <c r="CR73" s="103"/>
      <c r="CS73" s="103"/>
      <c r="CT73" s="103"/>
      <c r="CU73" s="103"/>
      <c r="CV73" s="103"/>
      <c r="CW73" s="103"/>
      <c r="CX73" s="103"/>
      <c r="CY73" s="103"/>
      <c r="CZ73" s="103"/>
      <c r="DA73" s="103"/>
      <c r="DB73" s="103"/>
      <c r="DC73" s="103"/>
      <c r="DD73" s="103"/>
      <c r="DE73" s="103"/>
      <c r="DF73" s="103"/>
      <c r="DG73" s="103"/>
      <c r="DH73" s="103"/>
      <c r="DI73" s="103"/>
      <c r="DJ73" s="103"/>
      <c r="DK73" s="103"/>
      <c r="DL73" s="103"/>
      <c r="DM73" s="103"/>
      <c r="DN73" s="103"/>
      <c r="DO73" s="103"/>
      <c r="DP73" s="103"/>
      <c r="DQ73" s="103"/>
      <c r="DR73" s="103"/>
      <c r="DS73" s="103"/>
      <c r="DT73" s="103"/>
      <c r="DU73" s="103"/>
      <c r="DV73" s="103"/>
      <c r="DW73" s="103"/>
      <c r="DX73" s="103"/>
      <c r="DY73" s="103"/>
      <c r="DZ73" s="103"/>
      <c r="EA73" s="103"/>
      <c r="EB73" s="103"/>
      <c r="EC73" s="103"/>
      <c r="ED73" s="103"/>
      <c r="EE73" s="103"/>
      <c r="EF73" s="103"/>
      <c r="EG73" s="103"/>
      <c r="EH73" s="103"/>
      <c r="EI73" s="103"/>
      <c r="EJ73" s="103"/>
      <c r="EK73" s="103"/>
      <c r="EL73" s="103"/>
      <c r="EM73" s="103"/>
      <c r="EN73" s="103"/>
      <c r="EO73" s="103"/>
      <c r="EP73" s="103"/>
      <c r="EQ73" s="103"/>
      <c r="ER73" s="103"/>
      <c r="ES73" s="103"/>
      <c r="ET73" s="103"/>
      <c r="EU73" s="103"/>
      <c r="EV73" s="103"/>
      <c r="EW73" s="103"/>
      <c r="EX73" s="103"/>
      <c r="EY73" s="103"/>
      <c r="EZ73" s="103"/>
      <c r="FA73" s="103"/>
      <c r="FB73" s="103"/>
      <c r="FC73" s="103"/>
      <c r="FD73" s="103"/>
      <c r="FE73" s="103"/>
      <c r="FF73" s="103"/>
      <c r="FG73" s="103"/>
      <c r="FH73" s="103"/>
      <c r="FI73" s="103"/>
      <c r="FJ73" s="103"/>
      <c r="FK73" s="103"/>
      <c r="FL73" s="103"/>
      <c r="FM73" s="103"/>
      <c r="FN73" s="103"/>
      <c r="FO73" s="103"/>
      <c r="FP73" s="103"/>
      <c r="FQ73" s="103"/>
      <c r="FR73" s="103"/>
      <c r="FS73" s="103"/>
      <c r="FT73" s="103"/>
      <c r="FU73" s="103"/>
      <c r="FV73" s="103"/>
      <c r="FW73" s="103"/>
      <c r="FX73" s="103"/>
      <c r="FY73" s="103"/>
      <c r="FZ73" s="103"/>
      <c r="GA73" s="103"/>
      <c r="GB73" s="103"/>
      <c r="GC73" s="103"/>
      <c r="GD73" s="103"/>
      <c r="GE73" s="103"/>
      <c r="GF73" s="103"/>
      <c r="GG73" s="103"/>
      <c r="GH73" s="103"/>
      <c r="GI73" s="103"/>
      <c r="GJ73" s="103"/>
      <c r="GK73" s="103"/>
      <c r="GL73" s="103"/>
      <c r="GM73" s="103"/>
      <c r="GN73" s="103"/>
      <c r="GO73" s="103"/>
      <c r="GP73" s="103"/>
      <c r="GQ73" s="103"/>
      <c r="GR73" s="103"/>
      <c r="GS73" s="103"/>
      <c r="GT73" s="103"/>
      <c r="GU73" s="103"/>
      <c r="GV73" s="103"/>
      <c r="GW73" s="103"/>
      <c r="GX73" s="103"/>
      <c r="GY73" s="103"/>
      <c r="GZ73" s="103"/>
      <c r="HA73" s="103"/>
      <c r="HB73" s="103"/>
      <c r="HC73" s="103"/>
      <c r="HD73" s="103"/>
      <c r="HE73" s="103"/>
      <c r="HF73" s="103"/>
      <c r="HG73" s="103"/>
      <c r="HH73" s="103"/>
      <c r="HI73" s="103"/>
      <c r="HJ73" s="103"/>
      <c r="HK73" s="103"/>
      <c r="HL73" s="103"/>
      <c r="HM73" s="103"/>
      <c r="HN73" s="103"/>
      <c r="HO73" s="103"/>
      <c r="HP73" s="103"/>
      <c r="HQ73" s="103"/>
      <c r="HR73" s="103"/>
      <c r="HS73" s="103"/>
      <c r="HT73" s="103"/>
      <c r="HU73" s="103"/>
      <c r="HV73" s="103"/>
      <c r="HW73" s="103"/>
      <c r="HX73" s="103"/>
      <c r="HY73" s="103"/>
      <c r="HZ73" s="103"/>
      <c r="IA73" s="103"/>
      <c r="IB73" s="103"/>
      <c r="IC73" s="103"/>
      <c r="ID73" s="103"/>
      <c r="IE73" s="103"/>
      <c r="IF73" s="103"/>
      <c r="IG73" s="103"/>
      <c r="IH73" s="103"/>
      <c r="II73" s="103"/>
      <c r="IJ73" s="103"/>
      <c r="IK73" s="103"/>
      <c r="IL73" s="103"/>
      <c r="IM73" s="103"/>
      <c r="IN73" s="103"/>
      <c r="IO73" s="103"/>
      <c r="IP73" s="103"/>
      <c r="IQ73" s="103"/>
      <c r="IR73" s="103"/>
      <c r="IS73" s="103"/>
      <c r="IT73" s="103"/>
      <c r="IU73" s="103"/>
      <c r="IV73" s="103"/>
    </row>
    <row r="74" ht="12.75" customHeight="1"/>
    <row r="75" spans="2:256" ht="12.75" customHeight="1">
      <c r="B75" s="731" t="s">
        <v>485</v>
      </c>
      <c r="C75" s="731"/>
      <c r="D75" s="94"/>
      <c r="E75" s="95" t="str">
        <f>IF(E76="...","Preenchido",IF(E76="Por favor preencha todas as células em aberto. Se não existirem ocorrências a registar deverá introduzir o número zero.","Por preencher","Preenchido com erros!"))</f>
        <v>Por preencher</v>
      </c>
      <c r="F75" s="96"/>
      <c r="G75" s="97" t="str">
        <f>IF('III - Mapas'!H549&lt;&gt;0,"Por favor preencha todas as células em aberto. Se não existirem ocorrências a registar deverá introduzir o número zero.",H75)</f>
        <v>Por favor preencha todas as células em aberto. Se não existirem ocorrências a registar deverá introduzir o número zero.</v>
      </c>
      <c r="H75" s="98" t="str">
        <f>IF('III - Mapas'!I548="ERRO","A soma dos totais de incapacidades temporárias e permanentes resultantes de acidentes em serviço, referidos no pontos 3.1.4 e 3.1.5 deverá ser igual à soma dos acidentes em serviço e em itenere referidos no ponto 3.1.2","...")</f>
        <v>...</v>
      </c>
      <c r="I75" s="98"/>
      <c r="J75" s="98"/>
      <c r="K75" s="98"/>
      <c r="L75" s="98"/>
      <c r="M75" s="98"/>
      <c r="N75" s="98"/>
      <c r="O75" s="9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8"/>
      <c r="HB75" s="108"/>
      <c r="HC75" s="108"/>
      <c r="HD75" s="108"/>
      <c r="HE75" s="108"/>
      <c r="HF75" s="108"/>
      <c r="HG75" s="108"/>
      <c r="HH75" s="108"/>
      <c r="HI75" s="108"/>
      <c r="HJ75" s="108"/>
      <c r="HK75" s="108"/>
      <c r="HL75" s="108"/>
      <c r="HM75" s="108"/>
      <c r="HN75" s="108"/>
      <c r="HO75" s="108"/>
      <c r="HP75" s="108"/>
      <c r="HQ75" s="108"/>
      <c r="HR75" s="108"/>
      <c r="HS75" s="108"/>
      <c r="HT75" s="108"/>
      <c r="HU75" s="108"/>
      <c r="HV75" s="108"/>
      <c r="HW75" s="108"/>
      <c r="HX75" s="108"/>
      <c r="HY75" s="108"/>
      <c r="HZ75" s="108"/>
      <c r="IA75" s="108"/>
      <c r="IB75" s="108"/>
      <c r="IC75" s="108"/>
      <c r="ID75" s="108"/>
      <c r="IE75" s="108"/>
      <c r="IF75" s="108"/>
      <c r="IG75" s="108"/>
      <c r="IH75" s="108"/>
      <c r="II75" s="108"/>
      <c r="IJ75" s="108"/>
      <c r="IK75" s="108"/>
      <c r="IL75" s="108"/>
      <c r="IM75" s="108"/>
      <c r="IN75" s="108"/>
      <c r="IO75" s="108"/>
      <c r="IP75" s="108"/>
      <c r="IQ75" s="108"/>
      <c r="IR75" s="108"/>
      <c r="IS75" s="108"/>
      <c r="IT75" s="108"/>
      <c r="IU75" s="108"/>
      <c r="IV75" s="108"/>
    </row>
    <row r="76" spans="2:256" ht="12.75" customHeight="1">
      <c r="B76" s="732"/>
      <c r="C76" s="732"/>
      <c r="D76" s="94"/>
      <c r="E76" s="107" t="str">
        <f>G75</f>
        <v>Por favor preencha todas as células em aberto. Se não existirem ocorrências a registar deverá introduzir o número zero.</v>
      </c>
      <c r="F76" s="107"/>
      <c r="G76" s="107"/>
      <c r="H76" s="107"/>
      <c r="I76" s="107"/>
      <c r="J76" s="107"/>
      <c r="K76" s="107"/>
      <c r="L76" s="107"/>
      <c r="M76" s="107"/>
      <c r="N76" s="107"/>
      <c r="O76" s="107"/>
      <c r="P76" s="103"/>
      <c r="Q76" s="103"/>
      <c r="R76" s="103"/>
      <c r="S76" s="103"/>
      <c r="T76" s="103"/>
      <c r="U76" s="103"/>
      <c r="V76" s="103"/>
      <c r="W76" s="103"/>
      <c r="X76" s="103"/>
      <c r="Y76" s="103"/>
      <c r="Z76" s="103"/>
      <c r="AA76" s="103"/>
      <c r="AB76" s="103"/>
      <c r="AC76" s="103"/>
      <c r="AD76" s="103"/>
      <c r="AE76" s="103"/>
      <c r="AF76" s="103"/>
      <c r="AG76" s="103"/>
      <c r="AH76" s="103"/>
      <c r="AI76" s="103"/>
      <c r="AJ76" s="103"/>
      <c r="AK76" s="103"/>
      <c r="AL76" s="103"/>
      <c r="AM76" s="103"/>
      <c r="AN76" s="103"/>
      <c r="AO76" s="103"/>
      <c r="AP76" s="103"/>
      <c r="AQ76" s="103"/>
      <c r="AR76" s="103"/>
      <c r="AS76" s="103"/>
      <c r="AT76" s="103"/>
      <c r="AU76" s="103"/>
      <c r="AV76" s="103"/>
      <c r="AW76" s="103"/>
      <c r="AX76" s="103"/>
      <c r="AY76" s="103"/>
      <c r="AZ76" s="103"/>
      <c r="BA76" s="103"/>
      <c r="BB76" s="103"/>
      <c r="BC76" s="103"/>
      <c r="BD76" s="103"/>
      <c r="BE76" s="103"/>
      <c r="BF76" s="103"/>
      <c r="BG76" s="103"/>
      <c r="BH76" s="103"/>
      <c r="BI76" s="103"/>
      <c r="BJ76" s="103"/>
      <c r="BK76" s="103"/>
      <c r="BL76" s="103"/>
      <c r="BM76" s="103"/>
      <c r="BN76" s="103"/>
      <c r="BO76" s="103"/>
      <c r="BP76" s="103"/>
      <c r="BQ76" s="103"/>
      <c r="BR76" s="103"/>
      <c r="BS76" s="103"/>
      <c r="BT76" s="103"/>
      <c r="BU76" s="103"/>
      <c r="BV76" s="103"/>
      <c r="BW76" s="103"/>
      <c r="BX76" s="103"/>
      <c r="BY76" s="103"/>
      <c r="BZ76" s="103"/>
      <c r="CA76" s="103"/>
      <c r="CB76" s="103"/>
      <c r="CC76" s="103"/>
      <c r="CD76" s="103"/>
      <c r="CE76" s="103"/>
      <c r="CF76" s="103"/>
      <c r="CG76" s="103"/>
      <c r="CH76" s="103"/>
      <c r="CI76" s="103"/>
      <c r="CJ76" s="103"/>
      <c r="CK76" s="103"/>
      <c r="CL76" s="103"/>
      <c r="CM76" s="103"/>
      <c r="CN76" s="103"/>
      <c r="CO76" s="103"/>
      <c r="CP76" s="103"/>
      <c r="CQ76" s="103"/>
      <c r="CR76" s="103"/>
      <c r="CS76" s="103"/>
      <c r="CT76" s="103"/>
      <c r="CU76" s="103"/>
      <c r="CV76" s="103"/>
      <c r="CW76" s="103"/>
      <c r="CX76" s="103"/>
      <c r="CY76" s="103"/>
      <c r="CZ76" s="103"/>
      <c r="DA76" s="103"/>
      <c r="DB76" s="103"/>
      <c r="DC76" s="103"/>
      <c r="DD76" s="103"/>
      <c r="DE76" s="103"/>
      <c r="DF76" s="103"/>
      <c r="DG76" s="103"/>
      <c r="DH76" s="103"/>
      <c r="DI76" s="103"/>
      <c r="DJ76" s="103"/>
      <c r="DK76" s="103"/>
      <c r="DL76" s="103"/>
      <c r="DM76" s="103"/>
      <c r="DN76" s="103"/>
      <c r="DO76" s="103"/>
      <c r="DP76" s="103"/>
      <c r="DQ76" s="103"/>
      <c r="DR76" s="103"/>
      <c r="DS76" s="103"/>
      <c r="DT76" s="103"/>
      <c r="DU76" s="103"/>
      <c r="DV76" s="103"/>
      <c r="DW76" s="103"/>
      <c r="DX76" s="103"/>
      <c r="DY76" s="103"/>
      <c r="DZ76" s="103"/>
      <c r="EA76" s="103"/>
      <c r="EB76" s="103"/>
      <c r="EC76" s="103"/>
      <c r="ED76" s="103"/>
      <c r="EE76" s="103"/>
      <c r="EF76" s="103"/>
      <c r="EG76" s="103"/>
      <c r="EH76" s="103"/>
      <c r="EI76" s="103"/>
      <c r="EJ76" s="103"/>
      <c r="EK76" s="103"/>
      <c r="EL76" s="103"/>
      <c r="EM76" s="103"/>
      <c r="EN76" s="103"/>
      <c r="EO76" s="103"/>
      <c r="EP76" s="103"/>
      <c r="EQ76" s="103"/>
      <c r="ER76" s="103"/>
      <c r="ES76" s="103"/>
      <c r="ET76" s="103"/>
      <c r="EU76" s="103"/>
      <c r="EV76" s="103"/>
      <c r="EW76" s="103"/>
      <c r="EX76" s="103"/>
      <c r="EY76" s="103"/>
      <c r="EZ76" s="103"/>
      <c r="FA76" s="103"/>
      <c r="FB76" s="103"/>
      <c r="FC76" s="103"/>
      <c r="FD76" s="103"/>
      <c r="FE76" s="103"/>
      <c r="FF76" s="103"/>
      <c r="FG76" s="103"/>
      <c r="FH76" s="103"/>
      <c r="FI76" s="103"/>
      <c r="FJ76" s="103"/>
      <c r="FK76" s="103"/>
      <c r="FL76" s="103"/>
      <c r="FM76" s="103"/>
      <c r="FN76" s="103"/>
      <c r="FO76" s="103"/>
      <c r="FP76" s="103"/>
      <c r="FQ76" s="103"/>
      <c r="FR76" s="103"/>
      <c r="FS76" s="103"/>
      <c r="FT76" s="103"/>
      <c r="FU76" s="103"/>
      <c r="FV76" s="103"/>
      <c r="FW76" s="103"/>
      <c r="FX76" s="103"/>
      <c r="FY76" s="103"/>
      <c r="FZ76" s="103"/>
      <c r="GA76" s="103"/>
      <c r="GB76" s="103"/>
      <c r="GC76" s="103"/>
      <c r="GD76" s="103"/>
      <c r="GE76" s="103"/>
      <c r="GF76" s="103"/>
      <c r="GG76" s="103"/>
      <c r="GH76" s="103"/>
      <c r="GI76" s="103"/>
      <c r="GJ76" s="103"/>
      <c r="GK76" s="103"/>
      <c r="GL76" s="103"/>
      <c r="GM76" s="103"/>
      <c r="GN76" s="103"/>
      <c r="GO76" s="103"/>
      <c r="GP76" s="103"/>
      <c r="GQ76" s="103"/>
      <c r="GR76" s="103"/>
      <c r="GS76" s="103"/>
      <c r="GT76" s="103"/>
      <c r="GU76" s="103"/>
      <c r="GV76" s="103"/>
      <c r="GW76" s="103"/>
      <c r="GX76" s="103"/>
      <c r="GY76" s="103"/>
      <c r="GZ76" s="103"/>
      <c r="HA76" s="103"/>
      <c r="HB76" s="103"/>
      <c r="HC76" s="103"/>
      <c r="HD76" s="103"/>
      <c r="HE76" s="103"/>
      <c r="HF76" s="103"/>
      <c r="HG76" s="103"/>
      <c r="HH76" s="103"/>
      <c r="HI76" s="103"/>
      <c r="HJ76" s="103"/>
      <c r="HK76" s="103"/>
      <c r="HL76" s="103"/>
      <c r="HM76" s="103"/>
      <c r="HN76" s="103"/>
      <c r="HO76" s="103"/>
      <c r="HP76" s="103"/>
      <c r="HQ76" s="103"/>
      <c r="HR76" s="103"/>
      <c r="HS76" s="103"/>
      <c r="HT76" s="103"/>
      <c r="HU76" s="103"/>
      <c r="HV76" s="103"/>
      <c r="HW76" s="103"/>
      <c r="HX76" s="103"/>
      <c r="HY76" s="103"/>
      <c r="HZ76" s="103"/>
      <c r="IA76" s="103"/>
      <c r="IB76" s="103"/>
      <c r="IC76" s="103"/>
      <c r="ID76" s="103"/>
      <c r="IE76" s="103"/>
      <c r="IF76" s="103"/>
      <c r="IG76" s="103"/>
      <c r="IH76" s="103"/>
      <c r="II76" s="103"/>
      <c r="IJ76" s="103"/>
      <c r="IK76" s="103"/>
      <c r="IL76" s="103"/>
      <c r="IM76" s="103"/>
      <c r="IN76" s="103"/>
      <c r="IO76" s="103"/>
      <c r="IP76" s="103"/>
      <c r="IQ76" s="103"/>
      <c r="IR76" s="103"/>
      <c r="IS76" s="103"/>
      <c r="IT76" s="103"/>
      <c r="IU76" s="103"/>
      <c r="IV76" s="103"/>
    </row>
    <row r="77" ht="12.75" customHeight="1"/>
    <row r="78" spans="2:256" ht="12.75" customHeight="1">
      <c r="B78" s="731" t="s">
        <v>486</v>
      </c>
      <c r="C78" s="731"/>
      <c r="D78" s="94"/>
      <c r="E78" s="95" t="str">
        <f>IF(E79="...","Preenchido",IF(E79="Por favor preencha todas as células em aberto. Se não existirem ocorrências a registar deverá introduzir o número zero.","Por preencher","Preenchido com erros!"))</f>
        <v>Por preencher</v>
      </c>
      <c r="F78" s="96"/>
      <c r="G78" s="97" t="str">
        <f>IF('III - Mapas'!J559&lt;&gt;0,"Por favor preencha todas as células em aberto. Se não existirem ocorrências a registar deverá introduzir o número zero.","...")</f>
        <v>Por favor preencha todas as células em aberto. Se não existirem ocorrências a registar deverá introduzir o número zero.</v>
      </c>
      <c r="H78" s="98"/>
      <c r="I78" s="98"/>
      <c r="J78" s="98"/>
      <c r="K78" s="98"/>
      <c r="L78" s="98"/>
      <c r="M78" s="98"/>
      <c r="N78" s="98"/>
      <c r="O78" s="9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8"/>
      <c r="HB78" s="108"/>
      <c r="HC78" s="108"/>
      <c r="HD78" s="108"/>
      <c r="HE78" s="108"/>
      <c r="HF78" s="108"/>
      <c r="HG78" s="108"/>
      <c r="HH78" s="108"/>
      <c r="HI78" s="108"/>
      <c r="HJ78" s="108"/>
      <c r="HK78" s="108"/>
      <c r="HL78" s="108"/>
      <c r="HM78" s="108"/>
      <c r="HN78" s="108"/>
      <c r="HO78" s="108"/>
      <c r="HP78" s="108"/>
      <c r="HQ78" s="108"/>
      <c r="HR78" s="108"/>
      <c r="HS78" s="108"/>
      <c r="HT78" s="108"/>
      <c r="HU78" s="108"/>
      <c r="HV78" s="108"/>
      <c r="HW78" s="108"/>
      <c r="HX78" s="108"/>
      <c r="HY78" s="108"/>
      <c r="HZ78" s="108"/>
      <c r="IA78" s="108"/>
      <c r="IB78" s="108"/>
      <c r="IC78" s="108"/>
      <c r="ID78" s="108"/>
      <c r="IE78" s="108"/>
      <c r="IF78" s="108"/>
      <c r="IG78" s="108"/>
      <c r="IH78" s="108"/>
      <c r="II78" s="108"/>
      <c r="IJ78" s="108"/>
      <c r="IK78" s="108"/>
      <c r="IL78" s="108"/>
      <c r="IM78" s="108"/>
      <c r="IN78" s="108"/>
      <c r="IO78" s="108"/>
      <c r="IP78" s="108"/>
      <c r="IQ78" s="108"/>
      <c r="IR78" s="108"/>
      <c r="IS78" s="108"/>
      <c r="IT78" s="108"/>
      <c r="IU78" s="108"/>
      <c r="IV78" s="108"/>
    </row>
    <row r="79" spans="2:256" ht="12.75" customHeight="1">
      <c r="B79" s="732"/>
      <c r="C79" s="732"/>
      <c r="D79" s="94"/>
      <c r="E79" s="107" t="str">
        <f>G78</f>
        <v>Por favor preencha todas as células em aberto. Se não existirem ocorrências a registar deverá introduzir o número zero.</v>
      </c>
      <c r="F79" s="107"/>
      <c r="G79" s="107"/>
      <c r="H79" s="107"/>
      <c r="I79" s="107"/>
      <c r="J79" s="107"/>
      <c r="K79" s="107"/>
      <c r="L79" s="107"/>
      <c r="M79" s="107"/>
      <c r="N79" s="107"/>
      <c r="O79" s="107"/>
      <c r="P79" s="103"/>
      <c r="Q79" s="103"/>
      <c r="R79" s="103"/>
      <c r="S79" s="103"/>
      <c r="T79" s="103"/>
      <c r="U79" s="103"/>
      <c r="V79" s="103"/>
      <c r="W79" s="103"/>
      <c r="X79" s="103"/>
      <c r="Y79" s="103"/>
      <c r="Z79" s="103"/>
      <c r="AA79" s="103"/>
      <c r="AB79" s="103"/>
      <c r="AC79" s="103"/>
      <c r="AD79" s="103"/>
      <c r="AE79" s="103"/>
      <c r="AF79" s="103"/>
      <c r="AG79" s="103"/>
      <c r="AH79" s="103"/>
      <c r="AI79" s="103"/>
      <c r="AJ79" s="103"/>
      <c r="AK79" s="103"/>
      <c r="AL79" s="103"/>
      <c r="AM79" s="103"/>
      <c r="AN79" s="103"/>
      <c r="AO79" s="103"/>
      <c r="AP79" s="103"/>
      <c r="AQ79" s="103"/>
      <c r="AR79" s="103"/>
      <c r="AS79" s="103"/>
      <c r="AT79" s="103"/>
      <c r="AU79" s="103"/>
      <c r="AV79" s="103"/>
      <c r="AW79" s="103"/>
      <c r="AX79" s="103"/>
      <c r="AY79" s="103"/>
      <c r="AZ79" s="103"/>
      <c r="BA79" s="103"/>
      <c r="BB79" s="103"/>
      <c r="BC79" s="103"/>
      <c r="BD79" s="103"/>
      <c r="BE79" s="103"/>
      <c r="BF79" s="103"/>
      <c r="BG79" s="103"/>
      <c r="BH79" s="103"/>
      <c r="BI79" s="103"/>
      <c r="BJ79" s="103"/>
      <c r="BK79" s="103"/>
      <c r="BL79" s="103"/>
      <c r="BM79" s="103"/>
      <c r="BN79" s="103"/>
      <c r="BO79" s="103"/>
      <c r="BP79" s="103"/>
      <c r="BQ79" s="103"/>
      <c r="BR79" s="103"/>
      <c r="BS79" s="103"/>
      <c r="BT79" s="103"/>
      <c r="BU79" s="103"/>
      <c r="BV79" s="103"/>
      <c r="BW79" s="103"/>
      <c r="BX79" s="103"/>
      <c r="BY79" s="103"/>
      <c r="BZ79" s="103"/>
      <c r="CA79" s="103"/>
      <c r="CB79" s="103"/>
      <c r="CC79" s="103"/>
      <c r="CD79" s="103"/>
      <c r="CE79" s="103"/>
      <c r="CF79" s="103"/>
      <c r="CG79" s="103"/>
      <c r="CH79" s="103"/>
      <c r="CI79" s="103"/>
      <c r="CJ79" s="103"/>
      <c r="CK79" s="103"/>
      <c r="CL79" s="103"/>
      <c r="CM79" s="103"/>
      <c r="CN79" s="103"/>
      <c r="CO79" s="103"/>
      <c r="CP79" s="103"/>
      <c r="CQ79" s="103"/>
      <c r="CR79" s="103"/>
      <c r="CS79" s="103"/>
      <c r="CT79" s="103"/>
      <c r="CU79" s="103"/>
      <c r="CV79" s="103"/>
      <c r="CW79" s="103"/>
      <c r="CX79" s="103"/>
      <c r="CY79" s="103"/>
      <c r="CZ79" s="103"/>
      <c r="DA79" s="103"/>
      <c r="DB79" s="103"/>
      <c r="DC79" s="103"/>
      <c r="DD79" s="103"/>
      <c r="DE79" s="103"/>
      <c r="DF79" s="103"/>
      <c r="DG79" s="103"/>
      <c r="DH79" s="103"/>
      <c r="DI79" s="103"/>
      <c r="DJ79" s="103"/>
      <c r="DK79" s="103"/>
      <c r="DL79" s="103"/>
      <c r="DM79" s="103"/>
      <c r="DN79" s="103"/>
      <c r="DO79" s="103"/>
      <c r="DP79" s="103"/>
      <c r="DQ79" s="103"/>
      <c r="DR79" s="103"/>
      <c r="DS79" s="103"/>
      <c r="DT79" s="103"/>
      <c r="DU79" s="103"/>
      <c r="DV79" s="103"/>
      <c r="DW79" s="103"/>
      <c r="DX79" s="103"/>
      <c r="DY79" s="103"/>
      <c r="DZ79" s="103"/>
      <c r="EA79" s="103"/>
      <c r="EB79" s="103"/>
      <c r="EC79" s="103"/>
      <c r="ED79" s="103"/>
      <c r="EE79" s="103"/>
      <c r="EF79" s="103"/>
      <c r="EG79" s="103"/>
      <c r="EH79" s="103"/>
      <c r="EI79" s="103"/>
      <c r="EJ79" s="103"/>
      <c r="EK79" s="103"/>
      <c r="EL79" s="103"/>
      <c r="EM79" s="103"/>
      <c r="EN79" s="103"/>
      <c r="EO79" s="103"/>
      <c r="EP79" s="103"/>
      <c r="EQ79" s="103"/>
      <c r="ER79" s="103"/>
      <c r="ES79" s="103"/>
      <c r="ET79" s="103"/>
      <c r="EU79" s="103"/>
      <c r="EV79" s="103"/>
      <c r="EW79" s="103"/>
      <c r="EX79" s="103"/>
      <c r="EY79" s="103"/>
      <c r="EZ79" s="103"/>
      <c r="FA79" s="103"/>
      <c r="FB79" s="103"/>
      <c r="FC79" s="103"/>
      <c r="FD79" s="103"/>
      <c r="FE79" s="103"/>
      <c r="FF79" s="103"/>
      <c r="FG79" s="103"/>
      <c r="FH79" s="103"/>
      <c r="FI79" s="103"/>
      <c r="FJ79" s="103"/>
      <c r="FK79" s="103"/>
      <c r="FL79" s="103"/>
      <c r="FM79" s="103"/>
      <c r="FN79" s="103"/>
      <c r="FO79" s="103"/>
      <c r="FP79" s="103"/>
      <c r="FQ79" s="103"/>
      <c r="FR79" s="103"/>
      <c r="FS79" s="103"/>
      <c r="FT79" s="103"/>
      <c r="FU79" s="103"/>
      <c r="FV79" s="103"/>
      <c r="FW79" s="103"/>
      <c r="FX79" s="103"/>
      <c r="FY79" s="103"/>
      <c r="FZ79" s="103"/>
      <c r="GA79" s="103"/>
      <c r="GB79" s="103"/>
      <c r="GC79" s="103"/>
      <c r="GD79" s="103"/>
      <c r="GE79" s="103"/>
      <c r="GF79" s="103"/>
      <c r="GG79" s="103"/>
      <c r="GH79" s="103"/>
      <c r="GI79" s="103"/>
      <c r="GJ79" s="103"/>
      <c r="GK79" s="103"/>
      <c r="GL79" s="103"/>
      <c r="GM79" s="103"/>
      <c r="GN79" s="103"/>
      <c r="GO79" s="103"/>
      <c r="GP79" s="103"/>
      <c r="GQ79" s="103"/>
      <c r="GR79" s="103"/>
      <c r="GS79" s="103"/>
      <c r="GT79" s="103"/>
      <c r="GU79" s="103"/>
      <c r="GV79" s="103"/>
      <c r="GW79" s="103"/>
      <c r="GX79" s="103"/>
      <c r="GY79" s="103"/>
      <c r="GZ79" s="103"/>
      <c r="HA79" s="103"/>
      <c r="HB79" s="103"/>
      <c r="HC79" s="103"/>
      <c r="HD79" s="103"/>
      <c r="HE79" s="103"/>
      <c r="HF79" s="103"/>
      <c r="HG79" s="103"/>
      <c r="HH79" s="103"/>
      <c r="HI79" s="103"/>
      <c r="HJ79" s="103"/>
      <c r="HK79" s="103"/>
      <c r="HL79" s="103"/>
      <c r="HM79" s="103"/>
      <c r="HN79" s="103"/>
      <c r="HO79" s="103"/>
      <c r="HP79" s="103"/>
      <c r="HQ79" s="103"/>
      <c r="HR79" s="103"/>
      <c r="HS79" s="103"/>
      <c r="HT79" s="103"/>
      <c r="HU79" s="103"/>
      <c r="HV79" s="103"/>
      <c r="HW79" s="103"/>
      <c r="HX79" s="103"/>
      <c r="HY79" s="103"/>
      <c r="HZ79" s="103"/>
      <c r="IA79" s="103"/>
      <c r="IB79" s="103"/>
      <c r="IC79" s="103"/>
      <c r="ID79" s="103"/>
      <c r="IE79" s="103"/>
      <c r="IF79" s="103"/>
      <c r="IG79" s="103"/>
      <c r="IH79" s="103"/>
      <c r="II79" s="103"/>
      <c r="IJ79" s="103"/>
      <c r="IK79" s="103"/>
      <c r="IL79" s="103"/>
      <c r="IM79" s="103"/>
      <c r="IN79" s="103"/>
      <c r="IO79" s="103"/>
      <c r="IP79" s="103"/>
      <c r="IQ79" s="103"/>
      <c r="IR79" s="103"/>
      <c r="IS79" s="103"/>
      <c r="IT79" s="103"/>
      <c r="IU79" s="103"/>
      <c r="IV79" s="103"/>
    </row>
    <row r="80" ht="12.75" customHeight="1"/>
    <row r="81" spans="2:256" ht="12.75" customHeight="1">
      <c r="B81" s="731" t="s">
        <v>487</v>
      </c>
      <c r="C81" s="731"/>
      <c r="D81" s="94"/>
      <c r="E81" s="95" t="str">
        <f>IF(E82="...","Preenchido",IF(E82="Por favor preencha todas as células em aberto. Se não existirem ocorrências a registar deverá introduzir o número zero.","Por preencher",""))</f>
        <v>Por preencher</v>
      </c>
      <c r="F81" s="96"/>
      <c r="G81" s="97" t="str">
        <f>IF('III - Mapas'!H569&lt;&gt;0,"Por favor preencha todas as células em aberto. Se não existirem ocorrências a registar deverá introduzir o número zero.","...")</f>
        <v>Por favor preencha todas as células em aberto. Se não existirem ocorrências a registar deverá introduzir o número zero.</v>
      </c>
      <c r="H81" s="98"/>
      <c r="I81" s="98"/>
      <c r="J81" s="98"/>
      <c r="K81" s="98"/>
      <c r="L81" s="98"/>
      <c r="M81" s="98"/>
      <c r="N81" s="98"/>
      <c r="O81" s="9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8"/>
      <c r="HB81" s="108"/>
      <c r="HC81" s="108"/>
      <c r="HD81" s="108"/>
      <c r="HE81" s="108"/>
      <c r="HF81" s="108"/>
      <c r="HG81" s="108"/>
      <c r="HH81" s="108"/>
      <c r="HI81" s="108"/>
      <c r="HJ81" s="108"/>
      <c r="HK81" s="108"/>
      <c r="HL81" s="108"/>
      <c r="HM81" s="108"/>
      <c r="HN81" s="108"/>
      <c r="HO81" s="108"/>
      <c r="HP81" s="108"/>
      <c r="HQ81" s="108"/>
      <c r="HR81" s="108"/>
      <c r="HS81" s="108"/>
      <c r="HT81" s="108"/>
      <c r="HU81" s="108"/>
      <c r="HV81" s="108"/>
      <c r="HW81" s="108"/>
      <c r="HX81" s="108"/>
      <c r="HY81" s="108"/>
      <c r="HZ81" s="108"/>
      <c r="IA81" s="108"/>
      <c r="IB81" s="108"/>
      <c r="IC81" s="108"/>
      <c r="ID81" s="108"/>
      <c r="IE81" s="108"/>
      <c r="IF81" s="108"/>
      <c r="IG81" s="108"/>
      <c r="IH81" s="108"/>
      <c r="II81" s="108"/>
      <c r="IJ81" s="108"/>
      <c r="IK81" s="108"/>
      <c r="IL81" s="108"/>
      <c r="IM81" s="108"/>
      <c r="IN81" s="108"/>
      <c r="IO81" s="108"/>
      <c r="IP81" s="108"/>
      <c r="IQ81" s="108"/>
      <c r="IR81" s="108"/>
      <c r="IS81" s="108"/>
      <c r="IT81" s="108"/>
      <c r="IU81" s="108"/>
      <c r="IV81" s="108"/>
    </row>
    <row r="82" spans="2:256" ht="12.75" customHeight="1">
      <c r="B82" s="732"/>
      <c r="C82" s="732"/>
      <c r="D82" s="94"/>
      <c r="E82" s="107" t="str">
        <f>G81</f>
        <v>Por favor preencha todas as células em aberto. Se não existirem ocorrências a registar deverá introduzir o número zero.</v>
      </c>
      <c r="F82" s="107"/>
      <c r="G82" s="107"/>
      <c r="H82" s="107"/>
      <c r="I82" s="107"/>
      <c r="J82" s="107"/>
      <c r="K82" s="107"/>
      <c r="L82" s="107"/>
      <c r="M82" s="107"/>
      <c r="N82" s="107"/>
      <c r="O82" s="107"/>
      <c r="P82" s="103"/>
      <c r="Q82" s="103"/>
      <c r="R82" s="103"/>
      <c r="S82" s="103"/>
      <c r="T82" s="103"/>
      <c r="U82" s="103"/>
      <c r="V82" s="103"/>
      <c r="W82" s="103"/>
      <c r="X82" s="103"/>
      <c r="Y82" s="103"/>
      <c r="Z82" s="103"/>
      <c r="AA82" s="103"/>
      <c r="AB82" s="103"/>
      <c r="AC82" s="103"/>
      <c r="AD82" s="103"/>
      <c r="AE82" s="103"/>
      <c r="AF82" s="103"/>
      <c r="AG82" s="103"/>
      <c r="AH82" s="103"/>
      <c r="AI82" s="103"/>
      <c r="AJ82" s="103"/>
      <c r="AK82" s="103"/>
      <c r="AL82" s="103"/>
      <c r="AM82" s="103"/>
      <c r="AN82" s="103"/>
      <c r="AO82" s="103"/>
      <c r="AP82" s="103"/>
      <c r="AQ82" s="103"/>
      <c r="AR82" s="103"/>
      <c r="AS82" s="103"/>
      <c r="AT82" s="103"/>
      <c r="AU82" s="103"/>
      <c r="AV82" s="103"/>
      <c r="AW82" s="103"/>
      <c r="AX82" s="103"/>
      <c r="AY82" s="103"/>
      <c r="AZ82" s="103"/>
      <c r="BA82" s="103"/>
      <c r="BB82" s="103"/>
      <c r="BC82" s="103"/>
      <c r="BD82" s="103"/>
      <c r="BE82" s="103"/>
      <c r="BF82" s="103"/>
      <c r="BG82" s="103"/>
      <c r="BH82" s="103"/>
      <c r="BI82" s="103"/>
      <c r="BJ82" s="103"/>
      <c r="BK82" s="103"/>
      <c r="BL82" s="103"/>
      <c r="BM82" s="103"/>
      <c r="BN82" s="103"/>
      <c r="BO82" s="103"/>
      <c r="BP82" s="103"/>
      <c r="BQ82" s="103"/>
      <c r="BR82" s="103"/>
      <c r="BS82" s="103"/>
      <c r="BT82" s="103"/>
      <c r="BU82" s="103"/>
      <c r="BV82" s="103"/>
      <c r="BW82" s="103"/>
      <c r="BX82" s="103"/>
      <c r="BY82" s="103"/>
      <c r="BZ82" s="103"/>
      <c r="CA82" s="103"/>
      <c r="CB82" s="103"/>
      <c r="CC82" s="103"/>
      <c r="CD82" s="103"/>
      <c r="CE82" s="103"/>
      <c r="CF82" s="103"/>
      <c r="CG82" s="103"/>
      <c r="CH82" s="103"/>
      <c r="CI82" s="103"/>
      <c r="CJ82" s="103"/>
      <c r="CK82" s="103"/>
      <c r="CL82" s="103"/>
      <c r="CM82" s="103"/>
      <c r="CN82" s="103"/>
      <c r="CO82" s="103"/>
      <c r="CP82" s="103"/>
      <c r="CQ82" s="103"/>
      <c r="CR82" s="103"/>
      <c r="CS82" s="103"/>
      <c r="CT82" s="103"/>
      <c r="CU82" s="103"/>
      <c r="CV82" s="103"/>
      <c r="CW82" s="103"/>
      <c r="CX82" s="103"/>
      <c r="CY82" s="103"/>
      <c r="CZ82" s="103"/>
      <c r="DA82" s="103"/>
      <c r="DB82" s="103"/>
      <c r="DC82" s="103"/>
      <c r="DD82" s="103"/>
      <c r="DE82" s="103"/>
      <c r="DF82" s="103"/>
      <c r="DG82" s="103"/>
      <c r="DH82" s="103"/>
      <c r="DI82" s="103"/>
      <c r="DJ82" s="103"/>
      <c r="DK82" s="103"/>
      <c r="DL82" s="103"/>
      <c r="DM82" s="103"/>
      <c r="DN82" s="103"/>
      <c r="DO82" s="103"/>
      <c r="DP82" s="103"/>
      <c r="DQ82" s="103"/>
      <c r="DR82" s="103"/>
      <c r="DS82" s="103"/>
      <c r="DT82" s="103"/>
      <c r="DU82" s="103"/>
      <c r="DV82" s="103"/>
      <c r="DW82" s="103"/>
      <c r="DX82" s="103"/>
      <c r="DY82" s="103"/>
      <c r="DZ82" s="103"/>
      <c r="EA82" s="103"/>
      <c r="EB82" s="103"/>
      <c r="EC82" s="103"/>
      <c r="ED82" s="103"/>
      <c r="EE82" s="103"/>
      <c r="EF82" s="103"/>
      <c r="EG82" s="103"/>
      <c r="EH82" s="103"/>
      <c r="EI82" s="103"/>
      <c r="EJ82" s="103"/>
      <c r="EK82" s="103"/>
      <c r="EL82" s="103"/>
      <c r="EM82" s="103"/>
      <c r="EN82" s="103"/>
      <c r="EO82" s="103"/>
      <c r="EP82" s="103"/>
      <c r="EQ82" s="103"/>
      <c r="ER82" s="103"/>
      <c r="ES82" s="103"/>
      <c r="ET82" s="103"/>
      <c r="EU82" s="103"/>
      <c r="EV82" s="103"/>
      <c r="EW82" s="103"/>
      <c r="EX82" s="103"/>
      <c r="EY82" s="103"/>
      <c r="EZ82" s="103"/>
      <c r="FA82" s="103"/>
      <c r="FB82" s="103"/>
      <c r="FC82" s="103"/>
      <c r="FD82" s="103"/>
      <c r="FE82" s="103"/>
      <c r="FF82" s="103"/>
      <c r="FG82" s="103"/>
      <c r="FH82" s="103"/>
      <c r="FI82" s="103"/>
      <c r="FJ82" s="103"/>
      <c r="FK82" s="103"/>
      <c r="FL82" s="103"/>
      <c r="FM82" s="103"/>
      <c r="FN82" s="103"/>
      <c r="FO82" s="103"/>
      <c r="FP82" s="103"/>
      <c r="FQ82" s="103"/>
      <c r="FR82" s="103"/>
      <c r="FS82" s="103"/>
      <c r="FT82" s="103"/>
      <c r="FU82" s="103"/>
      <c r="FV82" s="103"/>
      <c r="FW82" s="103"/>
      <c r="FX82" s="103"/>
      <c r="FY82" s="103"/>
      <c r="FZ82" s="103"/>
      <c r="GA82" s="103"/>
      <c r="GB82" s="103"/>
      <c r="GC82" s="103"/>
      <c r="GD82" s="103"/>
      <c r="GE82" s="103"/>
      <c r="GF82" s="103"/>
      <c r="GG82" s="103"/>
      <c r="GH82" s="103"/>
      <c r="GI82" s="103"/>
      <c r="GJ82" s="103"/>
      <c r="GK82" s="103"/>
      <c r="GL82" s="103"/>
      <c r="GM82" s="103"/>
      <c r="GN82" s="103"/>
      <c r="GO82" s="103"/>
      <c r="GP82" s="103"/>
      <c r="GQ82" s="103"/>
      <c r="GR82" s="103"/>
      <c r="GS82" s="103"/>
      <c r="GT82" s="103"/>
      <c r="GU82" s="103"/>
      <c r="GV82" s="103"/>
      <c r="GW82" s="103"/>
      <c r="GX82" s="103"/>
      <c r="GY82" s="103"/>
      <c r="GZ82" s="103"/>
      <c r="HA82" s="103"/>
      <c r="HB82" s="103"/>
      <c r="HC82" s="103"/>
      <c r="HD82" s="103"/>
      <c r="HE82" s="103"/>
      <c r="HF82" s="103"/>
      <c r="HG82" s="103"/>
      <c r="HH82" s="103"/>
      <c r="HI82" s="103"/>
      <c r="HJ82" s="103"/>
      <c r="HK82" s="103"/>
      <c r="HL82" s="103"/>
      <c r="HM82" s="103"/>
      <c r="HN82" s="103"/>
      <c r="HO82" s="103"/>
      <c r="HP82" s="103"/>
      <c r="HQ82" s="103"/>
      <c r="HR82" s="103"/>
      <c r="HS82" s="103"/>
      <c r="HT82" s="103"/>
      <c r="HU82" s="103"/>
      <c r="HV82" s="103"/>
      <c r="HW82" s="103"/>
      <c r="HX82" s="103"/>
      <c r="HY82" s="103"/>
      <c r="HZ82" s="103"/>
      <c r="IA82" s="103"/>
      <c r="IB82" s="103"/>
      <c r="IC82" s="103"/>
      <c r="ID82" s="103"/>
      <c r="IE82" s="103"/>
      <c r="IF82" s="103"/>
      <c r="IG82" s="103"/>
      <c r="IH82" s="103"/>
      <c r="II82" s="103"/>
      <c r="IJ82" s="103"/>
      <c r="IK82" s="103"/>
      <c r="IL82" s="103"/>
      <c r="IM82" s="103"/>
      <c r="IN82" s="103"/>
      <c r="IO82" s="103"/>
      <c r="IP82" s="103"/>
      <c r="IQ82" s="103"/>
      <c r="IR82" s="103"/>
      <c r="IS82" s="103"/>
      <c r="IT82" s="103"/>
      <c r="IU82" s="103"/>
      <c r="IV82" s="103"/>
    </row>
    <row r="83" ht="12.75" customHeight="1"/>
    <row r="84" spans="2:256" ht="12.75" customHeight="1">
      <c r="B84" s="731" t="s">
        <v>488</v>
      </c>
      <c r="C84" s="731"/>
      <c r="D84" s="94"/>
      <c r="E84" s="95" t="str">
        <f>IF(E85="...","Preenchido",IF(E85="Por favor preencha todas as células em aberto. Se não existirem ocorrências a registar deverá introduzir o número zero.","Por preencher",""))</f>
        <v>Por preencher</v>
      </c>
      <c r="F84" s="96"/>
      <c r="G84" s="97" t="str">
        <f>IF('III - Mapas'!H579&lt;&gt;0,"Por favor preencha todas as células em aberto. Se não existirem ocorrências a registar deverá introduzir o número zero.","...")</f>
        <v>Por favor preencha todas as células em aberto. Se não existirem ocorrências a registar deverá introduzir o número zero.</v>
      </c>
      <c r="H84" s="98"/>
      <c r="I84" s="98"/>
      <c r="J84" s="98"/>
      <c r="K84" s="98"/>
      <c r="L84" s="98"/>
      <c r="M84" s="98"/>
      <c r="N84" s="98"/>
      <c r="O84" s="9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108"/>
      <c r="DX84" s="108"/>
      <c r="DY84" s="108"/>
      <c r="DZ84" s="108"/>
      <c r="EA84" s="108"/>
      <c r="EB84" s="108"/>
      <c r="EC84" s="108"/>
      <c r="ED84" s="108"/>
      <c r="EE84" s="108"/>
      <c r="EF84" s="108"/>
      <c r="EG84" s="108"/>
      <c r="EH84" s="108"/>
      <c r="EI84" s="108"/>
      <c r="EJ84" s="108"/>
      <c r="EK84" s="108"/>
      <c r="EL84" s="108"/>
      <c r="EM84" s="108"/>
      <c r="EN84" s="108"/>
      <c r="EO84" s="108"/>
      <c r="EP84" s="108"/>
      <c r="EQ84" s="108"/>
      <c r="ER84" s="108"/>
      <c r="ES84" s="108"/>
      <c r="ET84" s="108"/>
      <c r="EU84" s="108"/>
      <c r="EV84" s="108"/>
      <c r="EW84" s="108"/>
      <c r="EX84" s="108"/>
      <c r="EY84" s="108"/>
      <c r="EZ84" s="108"/>
      <c r="FA84" s="108"/>
      <c r="FB84" s="108"/>
      <c r="FC84" s="108"/>
      <c r="FD84" s="108"/>
      <c r="FE84" s="108"/>
      <c r="FF84" s="108"/>
      <c r="FG84" s="108"/>
      <c r="FH84" s="108"/>
      <c r="FI84" s="108"/>
      <c r="FJ84" s="108"/>
      <c r="FK84" s="108"/>
      <c r="FL84" s="108"/>
      <c r="FM84" s="108"/>
      <c r="FN84" s="108"/>
      <c r="FO84" s="108"/>
      <c r="FP84" s="108"/>
      <c r="FQ84" s="108"/>
      <c r="FR84" s="108"/>
      <c r="FS84" s="108"/>
      <c r="FT84" s="108"/>
      <c r="FU84" s="108"/>
      <c r="FV84" s="108"/>
      <c r="FW84" s="108"/>
      <c r="FX84" s="108"/>
      <c r="FY84" s="108"/>
      <c r="FZ84" s="108"/>
      <c r="GA84" s="108"/>
      <c r="GB84" s="108"/>
      <c r="GC84" s="108"/>
      <c r="GD84" s="108"/>
      <c r="GE84" s="108"/>
      <c r="GF84" s="108"/>
      <c r="GG84" s="108"/>
      <c r="GH84" s="108"/>
      <c r="GI84" s="108"/>
      <c r="GJ84" s="108"/>
      <c r="GK84" s="108"/>
      <c r="GL84" s="108"/>
      <c r="GM84" s="108"/>
      <c r="GN84" s="108"/>
      <c r="GO84" s="108"/>
      <c r="GP84" s="108"/>
      <c r="GQ84" s="108"/>
      <c r="GR84" s="108"/>
      <c r="GS84" s="108"/>
      <c r="GT84" s="108"/>
      <c r="GU84" s="108"/>
      <c r="GV84" s="108"/>
      <c r="GW84" s="108"/>
      <c r="GX84" s="108"/>
      <c r="GY84" s="108"/>
      <c r="GZ84" s="108"/>
      <c r="HA84" s="108"/>
      <c r="HB84" s="108"/>
      <c r="HC84" s="108"/>
      <c r="HD84" s="108"/>
      <c r="HE84" s="108"/>
      <c r="HF84" s="108"/>
      <c r="HG84" s="108"/>
      <c r="HH84" s="108"/>
      <c r="HI84" s="108"/>
      <c r="HJ84" s="108"/>
      <c r="HK84" s="108"/>
      <c r="HL84" s="108"/>
      <c r="HM84" s="108"/>
      <c r="HN84" s="108"/>
      <c r="HO84" s="108"/>
      <c r="HP84" s="108"/>
      <c r="HQ84" s="108"/>
      <c r="HR84" s="108"/>
      <c r="HS84" s="108"/>
      <c r="HT84" s="108"/>
      <c r="HU84" s="108"/>
      <c r="HV84" s="108"/>
      <c r="HW84" s="108"/>
      <c r="HX84" s="108"/>
      <c r="HY84" s="108"/>
      <c r="HZ84" s="108"/>
      <c r="IA84" s="108"/>
      <c r="IB84" s="108"/>
      <c r="IC84" s="108"/>
      <c r="ID84" s="108"/>
      <c r="IE84" s="108"/>
      <c r="IF84" s="108"/>
      <c r="IG84" s="108"/>
      <c r="IH84" s="108"/>
      <c r="II84" s="108"/>
      <c r="IJ84" s="108"/>
      <c r="IK84" s="108"/>
      <c r="IL84" s="108"/>
      <c r="IM84" s="108"/>
      <c r="IN84" s="108"/>
      <c r="IO84" s="108"/>
      <c r="IP84" s="108"/>
      <c r="IQ84" s="108"/>
      <c r="IR84" s="108"/>
      <c r="IS84" s="108"/>
      <c r="IT84" s="108"/>
      <c r="IU84" s="108"/>
      <c r="IV84" s="108"/>
    </row>
    <row r="85" spans="2:256" ht="12.75" customHeight="1">
      <c r="B85" s="732"/>
      <c r="C85" s="732"/>
      <c r="D85" s="94"/>
      <c r="E85" s="107" t="str">
        <f>G84</f>
        <v>Por favor preencha todas as células em aberto. Se não existirem ocorrências a registar deverá introduzir o número zero.</v>
      </c>
      <c r="F85" s="107"/>
      <c r="G85" s="107"/>
      <c r="H85" s="107"/>
      <c r="I85" s="107"/>
      <c r="J85" s="107"/>
      <c r="K85" s="107"/>
      <c r="L85" s="107"/>
      <c r="M85" s="107"/>
      <c r="N85" s="107"/>
      <c r="O85" s="107"/>
      <c r="P85" s="103"/>
      <c r="Q85" s="103"/>
      <c r="R85" s="103"/>
      <c r="S85" s="103"/>
      <c r="T85" s="103"/>
      <c r="U85" s="103"/>
      <c r="V85" s="103"/>
      <c r="W85" s="103"/>
      <c r="X85" s="103"/>
      <c r="Y85" s="103"/>
      <c r="Z85" s="103"/>
      <c r="AA85" s="103"/>
      <c r="AB85" s="103"/>
      <c r="AC85" s="103"/>
      <c r="AD85" s="103"/>
      <c r="AE85" s="103"/>
      <c r="AF85" s="103"/>
      <c r="AG85" s="103"/>
      <c r="AH85" s="103"/>
      <c r="AI85" s="103"/>
      <c r="AJ85" s="103"/>
      <c r="AK85" s="103"/>
      <c r="AL85" s="103"/>
      <c r="AM85" s="103"/>
      <c r="AN85" s="103"/>
      <c r="AO85" s="103"/>
      <c r="AP85" s="103"/>
      <c r="AQ85" s="103"/>
      <c r="AR85" s="103"/>
      <c r="AS85" s="103"/>
      <c r="AT85" s="103"/>
      <c r="AU85" s="103"/>
      <c r="AV85" s="103"/>
      <c r="AW85" s="103"/>
      <c r="AX85" s="103"/>
      <c r="AY85" s="103"/>
      <c r="AZ85" s="103"/>
      <c r="BA85" s="103"/>
      <c r="BB85" s="103"/>
      <c r="BC85" s="103"/>
      <c r="BD85" s="103"/>
      <c r="BE85" s="103"/>
      <c r="BF85" s="103"/>
      <c r="BG85" s="103"/>
      <c r="BH85" s="103"/>
      <c r="BI85" s="103"/>
      <c r="BJ85" s="103"/>
      <c r="BK85" s="103"/>
      <c r="BL85" s="103"/>
      <c r="BM85" s="103"/>
      <c r="BN85" s="103"/>
      <c r="BO85" s="103"/>
      <c r="BP85" s="103"/>
      <c r="BQ85" s="103"/>
      <c r="BR85" s="103"/>
      <c r="BS85" s="103"/>
      <c r="BT85" s="103"/>
      <c r="BU85" s="103"/>
      <c r="BV85" s="103"/>
      <c r="BW85" s="103"/>
      <c r="BX85" s="103"/>
      <c r="BY85" s="103"/>
      <c r="BZ85" s="103"/>
      <c r="CA85" s="103"/>
      <c r="CB85" s="103"/>
      <c r="CC85" s="103"/>
      <c r="CD85" s="103"/>
      <c r="CE85" s="103"/>
      <c r="CF85" s="103"/>
      <c r="CG85" s="103"/>
      <c r="CH85" s="103"/>
      <c r="CI85" s="103"/>
      <c r="CJ85" s="103"/>
      <c r="CK85" s="103"/>
      <c r="CL85" s="103"/>
      <c r="CM85" s="103"/>
      <c r="CN85" s="103"/>
      <c r="CO85" s="103"/>
      <c r="CP85" s="103"/>
      <c r="CQ85" s="103"/>
      <c r="CR85" s="103"/>
      <c r="CS85" s="103"/>
      <c r="CT85" s="103"/>
      <c r="CU85" s="103"/>
      <c r="CV85" s="103"/>
      <c r="CW85" s="103"/>
      <c r="CX85" s="103"/>
      <c r="CY85" s="103"/>
      <c r="CZ85" s="103"/>
      <c r="DA85" s="103"/>
      <c r="DB85" s="103"/>
      <c r="DC85" s="103"/>
      <c r="DD85" s="103"/>
      <c r="DE85" s="103"/>
      <c r="DF85" s="103"/>
      <c r="DG85" s="103"/>
      <c r="DH85" s="103"/>
      <c r="DI85" s="103"/>
      <c r="DJ85" s="103"/>
      <c r="DK85" s="103"/>
      <c r="DL85" s="103"/>
      <c r="DM85" s="103"/>
      <c r="DN85" s="103"/>
      <c r="DO85" s="103"/>
      <c r="DP85" s="103"/>
      <c r="DQ85" s="103"/>
      <c r="DR85" s="103"/>
      <c r="DS85" s="103"/>
      <c r="DT85" s="103"/>
      <c r="DU85" s="103"/>
      <c r="DV85" s="103"/>
      <c r="DW85" s="103"/>
      <c r="DX85" s="103"/>
      <c r="DY85" s="103"/>
      <c r="DZ85" s="103"/>
      <c r="EA85" s="103"/>
      <c r="EB85" s="103"/>
      <c r="EC85" s="103"/>
      <c r="ED85" s="103"/>
      <c r="EE85" s="103"/>
      <c r="EF85" s="103"/>
      <c r="EG85" s="103"/>
      <c r="EH85" s="103"/>
      <c r="EI85" s="103"/>
      <c r="EJ85" s="103"/>
      <c r="EK85" s="103"/>
      <c r="EL85" s="103"/>
      <c r="EM85" s="103"/>
      <c r="EN85" s="103"/>
      <c r="EO85" s="103"/>
      <c r="EP85" s="103"/>
      <c r="EQ85" s="103"/>
      <c r="ER85" s="103"/>
      <c r="ES85" s="103"/>
      <c r="ET85" s="103"/>
      <c r="EU85" s="103"/>
      <c r="EV85" s="103"/>
      <c r="EW85" s="103"/>
      <c r="EX85" s="103"/>
      <c r="EY85" s="103"/>
      <c r="EZ85" s="103"/>
      <c r="FA85" s="103"/>
      <c r="FB85" s="103"/>
      <c r="FC85" s="103"/>
      <c r="FD85" s="103"/>
      <c r="FE85" s="103"/>
      <c r="FF85" s="103"/>
      <c r="FG85" s="103"/>
      <c r="FH85" s="103"/>
      <c r="FI85" s="103"/>
      <c r="FJ85" s="103"/>
      <c r="FK85" s="103"/>
      <c r="FL85" s="103"/>
      <c r="FM85" s="103"/>
      <c r="FN85" s="103"/>
      <c r="FO85" s="103"/>
      <c r="FP85" s="103"/>
      <c r="FQ85" s="103"/>
      <c r="FR85" s="103"/>
      <c r="FS85" s="103"/>
      <c r="FT85" s="103"/>
      <c r="FU85" s="103"/>
      <c r="FV85" s="103"/>
      <c r="FW85" s="103"/>
      <c r="FX85" s="103"/>
      <c r="FY85" s="103"/>
      <c r="FZ85" s="103"/>
      <c r="GA85" s="103"/>
      <c r="GB85" s="103"/>
      <c r="GC85" s="103"/>
      <c r="GD85" s="103"/>
      <c r="GE85" s="103"/>
      <c r="GF85" s="103"/>
      <c r="GG85" s="103"/>
      <c r="GH85" s="103"/>
      <c r="GI85" s="103"/>
      <c r="GJ85" s="103"/>
      <c r="GK85" s="103"/>
      <c r="GL85" s="103"/>
      <c r="GM85" s="103"/>
      <c r="GN85" s="103"/>
      <c r="GO85" s="103"/>
      <c r="GP85" s="103"/>
      <c r="GQ85" s="103"/>
      <c r="GR85" s="103"/>
      <c r="GS85" s="103"/>
      <c r="GT85" s="103"/>
      <c r="GU85" s="103"/>
      <c r="GV85" s="103"/>
      <c r="GW85" s="103"/>
      <c r="GX85" s="103"/>
      <c r="GY85" s="103"/>
      <c r="GZ85" s="103"/>
      <c r="HA85" s="103"/>
      <c r="HB85" s="103"/>
      <c r="HC85" s="103"/>
      <c r="HD85" s="103"/>
      <c r="HE85" s="103"/>
      <c r="HF85" s="103"/>
      <c r="HG85" s="103"/>
      <c r="HH85" s="103"/>
      <c r="HI85" s="103"/>
      <c r="HJ85" s="103"/>
      <c r="HK85" s="103"/>
      <c r="HL85" s="103"/>
      <c r="HM85" s="103"/>
      <c r="HN85" s="103"/>
      <c r="HO85" s="103"/>
      <c r="HP85" s="103"/>
      <c r="HQ85" s="103"/>
      <c r="HR85" s="103"/>
      <c r="HS85" s="103"/>
      <c r="HT85" s="103"/>
      <c r="HU85" s="103"/>
      <c r="HV85" s="103"/>
      <c r="HW85" s="103"/>
      <c r="HX85" s="103"/>
      <c r="HY85" s="103"/>
      <c r="HZ85" s="103"/>
      <c r="IA85" s="103"/>
      <c r="IB85" s="103"/>
      <c r="IC85" s="103"/>
      <c r="ID85" s="103"/>
      <c r="IE85" s="103"/>
      <c r="IF85" s="103"/>
      <c r="IG85" s="103"/>
      <c r="IH85" s="103"/>
      <c r="II85" s="103"/>
      <c r="IJ85" s="103"/>
      <c r="IK85" s="103"/>
      <c r="IL85" s="103"/>
      <c r="IM85" s="103"/>
      <c r="IN85" s="103"/>
      <c r="IO85" s="103"/>
      <c r="IP85" s="103"/>
      <c r="IQ85" s="103"/>
      <c r="IR85" s="103"/>
      <c r="IS85" s="103"/>
      <c r="IT85" s="103"/>
      <c r="IU85" s="103"/>
      <c r="IV85" s="103"/>
    </row>
    <row r="86" ht="12.75" customHeight="1"/>
    <row r="87" spans="2:256" ht="12.75" customHeight="1">
      <c r="B87" s="731" t="s">
        <v>490</v>
      </c>
      <c r="C87" s="731"/>
      <c r="D87" s="94"/>
      <c r="E87" s="95" t="str">
        <f>IF(E88="...","Preenchido",IF(E88="Por favor preencha todas as células em aberto. Se não existirem ocorrências a registar deverá introduzir o número zero.","Por preencher",""))</f>
        <v>Por preencher</v>
      </c>
      <c r="F87" s="96"/>
      <c r="G87" s="97" t="str">
        <f>IF('III - Mapas'!H585&lt;&gt;0,"Por favor preencha todas as células em aberto. Se não existirem ocorrências a registar deverá introduzir o número zero.","...")</f>
        <v>Por favor preencha todas as células em aberto. Se não existirem ocorrências a registar deverá introduzir o número zero.</v>
      </c>
      <c r="H87" s="98"/>
      <c r="I87" s="98"/>
      <c r="J87" s="98"/>
      <c r="K87" s="98"/>
      <c r="L87" s="98"/>
      <c r="M87" s="98"/>
      <c r="N87" s="98"/>
      <c r="O87" s="9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08"/>
      <c r="EG87" s="108"/>
      <c r="EH87" s="108"/>
      <c r="EI87" s="108"/>
      <c r="EJ87" s="108"/>
      <c r="EK87" s="108"/>
      <c r="EL87" s="108"/>
      <c r="EM87" s="108"/>
      <c r="EN87" s="108"/>
      <c r="EO87" s="108"/>
      <c r="EP87" s="108"/>
      <c r="EQ87" s="108"/>
      <c r="ER87" s="108"/>
      <c r="ES87" s="108"/>
      <c r="ET87" s="108"/>
      <c r="EU87" s="108"/>
      <c r="EV87" s="108"/>
      <c r="EW87" s="108"/>
      <c r="EX87" s="108"/>
      <c r="EY87" s="108"/>
      <c r="EZ87" s="108"/>
      <c r="FA87" s="108"/>
      <c r="FB87" s="108"/>
      <c r="FC87" s="108"/>
      <c r="FD87" s="108"/>
      <c r="FE87" s="108"/>
      <c r="FF87" s="108"/>
      <c r="FG87" s="108"/>
      <c r="FH87" s="108"/>
      <c r="FI87" s="108"/>
      <c r="FJ87" s="108"/>
      <c r="FK87" s="108"/>
      <c r="FL87" s="108"/>
      <c r="FM87" s="108"/>
      <c r="FN87" s="108"/>
      <c r="FO87" s="108"/>
      <c r="FP87" s="108"/>
      <c r="FQ87" s="108"/>
      <c r="FR87" s="108"/>
      <c r="FS87" s="108"/>
      <c r="FT87" s="108"/>
      <c r="FU87" s="108"/>
      <c r="FV87" s="108"/>
      <c r="FW87" s="108"/>
      <c r="FX87" s="108"/>
      <c r="FY87" s="108"/>
      <c r="FZ87" s="108"/>
      <c r="GA87" s="108"/>
      <c r="GB87" s="108"/>
      <c r="GC87" s="108"/>
      <c r="GD87" s="108"/>
      <c r="GE87" s="108"/>
      <c r="GF87" s="108"/>
      <c r="GG87" s="108"/>
      <c r="GH87" s="108"/>
      <c r="GI87" s="108"/>
      <c r="GJ87" s="108"/>
      <c r="GK87" s="108"/>
      <c r="GL87" s="108"/>
      <c r="GM87" s="108"/>
      <c r="GN87" s="108"/>
      <c r="GO87" s="108"/>
      <c r="GP87" s="108"/>
      <c r="GQ87" s="108"/>
      <c r="GR87" s="108"/>
      <c r="GS87" s="108"/>
      <c r="GT87" s="108"/>
      <c r="GU87" s="108"/>
      <c r="GV87" s="108"/>
      <c r="GW87" s="108"/>
      <c r="GX87" s="108"/>
      <c r="GY87" s="108"/>
      <c r="GZ87" s="108"/>
      <c r="HA87" s="108"/>
      <c r="HB87" s="108"/>
      <c r="HC87" s="108"/>
      <c r="HD87" s="108"/>
      <c r="HE87" s="108"/>
      <c r="HF87" s="108"/>
      <c r="HG87" s="108"/>
      <c r="HH87" s="108"/>
      <c r="HI87" s="108"/>
      <c r="HJ87" s="108"/>
      <c r="HK87" s="108"/>
      <c r="HL87" s="108"/>
      <c r="HM87" s="108"/>
      <c r="HN87" s="108"/>
      <c r="HO87" s="108"/>
      <c r="HP87" s="108"/>
      <c r="HQ87" s="108"/>
      <c r="HR87" s="108"/>
      <c r="HS87" s="108"/>
      <c r="HT87" s="108"/>
      <c r="HU87" s="108"/>
      <c r="HV87" s="108"/>
      <c r="HW87" s="108"/>
      <c r="HX87" s="108"/>
      <c r="HY87" s="108"/>
      <c r="HZ87" s="108"/>
      <c r="IA87" s="108"/>
      <c r="IB87" s="108"/>
      <c r="IC87" s="108"/>
      <c r="ID87" s="108"/>
      <c r="IE87" s="108"/>
      <c r="IF87" s="108"/>
      <c r="IG87" s="108"/>
      <c r="IH87" s="108"/>
      <c r="II87" s="108"/>
      <c r="IJ87" s="108"/>
      <c r="IK87" s="108"/>
      <c r="IL87" s="108"/>
      <c r="IM87" s="108"/>
      <c r="IN87" s="108"/>
      <c r="IO87" s="108"/>
      <c r="IP87" s="108"/>
      <c r="IQ87" s="108"/>
      <c r="IR87" s="108"/>
      <c r="IS87" s="108"/>
      <c r="IT87" s="108"/>
      <c r="IU87" s="108"/>
      <c r="IV87" s="108"/>
    </row>
    <row r="88" spans="2:256" ht="12.75" customHeight="1">
      <c r="B88" s="732"/>
      <c r="C88" s="732"/>
      <c r="D88" s="94"/>
      <c r="E88" s="107" t="str">
        <f>G87</f>
        <v>Por favor preencha todas as células em aberto. Se não existirem ocorrências a registar deverá introduzir o número zero.</v>
      </c>
      <c r="F88" s="107"/>
      <c r="G88" s="107"/>
      <c r="H88" s="107"/>
      <c r="I88" s="107"/>
      <c r="J88" s="107"/>
      <c r="K88" s="107"/>
      <c r="L88" s="107"/>
      <c r="M88" s="107"/>
      <c r="N88" s="107"/>
      <c r="O88" s="107"/>
      <c r="P88" s="103"/>
      <c r="Q88" s="103"/>
      <c r="R88" s="103"/>
      <c r="S88" s="103"/>
      <c r="T88" s="103"/>
      <c r="U88" s="103"/>
      <c r="V88" s="103"/>
      <c r="W88" s="103"/>
      <c r="X88" s="103"/>
      <c r="Y88" s="103"/>
      <c r="Z88" s="103"/>
      <c r="AA88" s="103"/>
      <c r="AB88" s="103"/>
      <c r="AC88" s="103"/>
      <c r="AD88" s="103"/>
      <c r="AE88" s="103"/>
      <c r="AF88" s="103"/>
      <c r="AG88" s="103"/>
      <c r="AH88" s="103"/>
      <c r="AI88" s="103"/>
      <c r="AJ88" s="103"/>
      <c r="AK88" s="103"/>
      <c r="AL88" s="103"/>
      <c r="AM88" s="103"/>
      <c r="AN88" s="103"/>
      <c r="AO88" s="103"/>
      <c r="AP88" s="103"/>
      <c r="AQ88" s="103"/>
      <c r="AR88" s="103"/>
      <c r="AS88" s="103"/>
      <c r="AT88" s="103"/>
      <c r="AU88" s="103"/>
      <c r="AV88" s="103"/>
      <c r="AW88" s="103"/>
      <c r="AX88" s="103"/>
      <c r="AY88" s="103"/>
      <c r="AZ88" s="103"/>
      <c r="BA88" s="103"/>
      <c r="BB88" s="103"/>
      <c r="BC88" s="103"/>
      <c r="BD88" s="103"/>
      <c r="BE88" s="103"/>
      <c r="BF88" s="103"/>
      <c r="BG88" s="103"/>
      <c r="BH88" s="103"/>
      <c r="BI88" s="103"/>
      <c r="BJ88" s="103"/>
      <c r="BK88" s="103"/>
      <c r="BL88" s="103"/>
      <c r="BM88" s="103"/>
      <c r="BN88" s="103"/>
      <c r="BO88" s="103"/>
      <c r="BP88" s="103"/>
      <c r="BQ88" s="103"/>
      <c r="BR88" s="103"/>
      <c r="BS88" s="103"/>
      <c r="BT88" s="103"/>
      <c r="BU88" s="103"/>
      <c r="BV88" s="103"/>
      <c r="BW88" s="103"/>
      <c r="BX88" s="103"/>
      <c r="BY88" s="103"/>
      <c r="BZ88" s="103"/>
      <c r="CA88" s="103"/>
      <c r="CB88" s="103"/>
      <c r="CC88" s="103"/>
      <c r="CD88" s="103"/>
      <c r="CE88" s="103"/>
      <c r="CF88" s="103"/>
      <c r="CG88" s="103"/>
      <c r="CH88" s="103"/>
      <c r="CI88" s="103"/>
      <c r="CJ88" s="103"/>
      <c r="CK88" s="103"/>
      <c r="CL88" s="103"/>
      <c r="CM88" s="103"/>
      <c r="CN88" s="103"/>
      <c r="CO88" s="103"/>
      <c r="CP88" s="103"/>
      <c r="CQ88" s="103"/>
      <c r="CR88" s="103"/>
      <c r="CS88" s="103"/>
      <c r="CT88" s="103"/>
      <c r="CU88" s="103"/>
      <c r="CV88" s="103"/>
      <c r="CW88" s="103"/>
      <c r="CX88" s="103"/>
      <c r="CY88" s="103"/>
      <c r="CZ88" s="103"/>
      <c r="DA88" s="103"/>
      <c r="DB88" s="103"/>
      <c r="DC88" s="103"/>
      <c r="DD88" s="103"/>
      <c r="DE88" s="103"/>
      <c r="DF88" s="103"/>
      <c r="DG88" s="103"/>
      <c r="DH88" s="103"/>
      <c r="DI88" s="103"/>
      <c r="DJ88" s="103"/>
      <c r="DK88" s="103"/>
      <c r="DL88" s="103"/>
      <c r="DM88" s="103"/>
      <c r="DN88" s="103"/>
      <c r="DO88" s="103"/>
      <c r="DP88" s="103"/>
      <c r="DQ88" s="103"/>
      <c r="DR88" s="103"/>
      <c r="DS88" s="103"/>
      <c r="DT88" s="103"/>
      <c r="DU88" s="103"/>
      <c r="DV88" s="103"/>
      <c r="DW88" s="103"/>
      <c r="DX88" s="103"/>
      <c r="DY88" s="103"/>
      <c r="DZ88" s="103"/>
      <c r="EA88" s="103"/>
      <c r="EB88" s="103"/>
      <c r="EC88" s="103"/>
      <c r="ED88" s="103"/>
      <c r="EE88" s="103"/>
      <c r="EF88" s="103"/>
      <c r="EG88" s="103"/>
      <c r="EH88" s="103"/>
      <c r="EI88" s="103"/>
      <c r="EJ88" s="103"/>
      <c r="EK88" s="103"/>
      <c r="EL88" s="103"/>
      <c r="EM88" s="103"/>
      <c r="EN88" s="103"/>
      <c r="EO88" s="103"/>
      <c r="EP88" s="103"/>
      <c r="EQ88" s="103"/>
      <c r="ER88" s="103"/>
      <c r="ES88" s="103"/>
      <c r="ET88" s="103"/>
      <c r="EU88" s="103"/>
      <c r="EV88" s="103"/>
      <c r="EW88" s="103"/>
      <c r="EX88" s="103"/>
      <c r="EY88" s="103"/>
      <c r="EZ88" s="103"/>
      <c r="FA88" s="103"/>
      <c r="FB88" s="103"/>
      <c r="FC88" s="103"/>
      <c r="FD88" s="103"/>
      <c r="FE88" s="103"/>
      <c r="FF88" s="103"/>
      <c r="FG88" s="103"/>
      <c r="FH88" s="103"/>
      <c r="FI88" s="103"/>
      <c r="FJ88" s="103"/>
      <c r="FK88" s="103"/>
      <c r="FL88" s="103"/>
      <c r="FM88" s="103"/>
      <c r="FN88" s="103"/>
      <c r="FO88" s="103"/>
      <c r="FP88" s="103"/>
      <c r="FQ88" s="103"/>
      <c r="FR88" s="103"/>
      <c r="FS88" s="103"/>
      <c r="FT88" s="103"/>
      <c r="FU88" s="103"/>
      <c r="FV88" s="103"/>
      <c r="FW88" s="103"/>
      <c r="FX88" s="103"/>
      <c r="FY88" s="103"/>
      <c r="FZ88" s="103"/>
      <c r="GA88" s="103"/>
      <c r="GB88" s="103"/>
      <c r="GC88" s="103"/>
      <c r="GD88" s="103"/>
      <c r="GE88" s="103"/>
      <c r="GF88" s="103"/>
      <c r="GG88" s="103"/>
      <c r="GH88" s="103"/>
      <c r="GI88" s="103"/>
      <c r="GJ88" s="103"/>
      <c r="GK88" s="103"/>
      <c r="GL88" s="103"/>
      <c r="GM88" s="103"/>
      <c r="GN88" s="103"/>
      <c r="GO88" s="103"/>
      <c r="GP88" s="103"/>
      <c r="GQ88" s="103"/>
      <c r="GR88" s="103"/>
      <c r="GS88" s="103"/>
      <c r="GT88" s="103"/>
      <c r="GU88" s="103"/>
      <c r="GV88" s="103"/>
      <c r="GW88" s="103"/>
      <c r="GX88" s="103"/>
      <c r="GY88" s="103"/>
      <c r="GZ88" s="103"/>
      <c r="HA88" s="103"/>
      <c r="HB88" s="103"/>
      <c r="HC88" s="103"/>
      <c r="HD88" s="103"/>
      <c r="HE88" s="103"/>
      <c r="HF88" s="103"/>
      <c r="HG88" s="103"/>
      <c r="HH88" s="103"/>
      <c r="HI88" s="103"/>
      <c r="HJ88" s="103"/>
      <c r="HK88" s="103"/>
      <c r="HL88" s="103"/>
      <c r="HM88" s="103"/>
      <c r="HN88" s="103"/>
      <c r="HO88" s="103"/>
      <c r="HP88" s="103"/>
      <c r="HQ88" s="103"/>
      <c r="HR88" s="103"/>
      <c r="HS88" s="103"/>
      <c r="HT88" s="103"/>
      <c r="HU88" s="103"/>
      <c r="HV88" s="103"/>
      <c r="HW88" s="103"/>
      <c r="HX88" s="103"/>
      <c r="HY88" s="103"/>
      <c r="HZ88" s="103"/>
      <c r="IA88" s="103"/>
      <c r="IB88" s="103"/>
      <c r="IC88" s="103"/>
      <c r="ID88" s="103"/>
      <c r="IE88" s="103"/>
      <c r="IF88" s="103"/>
      <c r="IG88" s="103"/>
      <c r="IH88" s="103"/>
      <c r="II88" s="103"/>
      <c r="IJ88" s="103"/>
      <c r="IK88" s="103"/>
      <c r="IL88" s="103"/>
      <c r="IM88" s="103"/>
      <c r="IN88" s="103"/>
      <c r="IO88" s="103"/>
      <c r="IP88" s="103"/>
      <c r="IQ88" s="103"/>
      <c r="IR88" s="103"/>
      <c r="IS88" s="103"/>
      <c r="IT88" s="103"/>
      <c r="IU88" s="103"/>
      <c r="IV88" s="103"/>
    </row>
    <row r="89" ht="12.75" customHeight="1"/>
    <row r="90" spans="2:256" ht="12.75" customHeight="1">
      <c r="B90" s="731" t="s">
        <v>491</v>
      </c>
      <c r="C90" s="731"/>
      <c r="D90" s="94"/>
      <c r="E90" s="95" t="str">
        <f>IF(E91="...","Preenchido",IF(E91="Por favor preencha todas as células em aberto. Se não existirem ocorrências a registar deverá introduzir o número zero.","Por preencher","Preenchido com erros!"))</f>
        <v>Por preencher</v>
      </c>
      <c r="F90" s="96"/>
      <c r="G90" s="97" t="str">
        <f>IF('III - Mapas'!H590&lt;&gt;0,"Por favor preencha todas as células em aberto. Se não existirem ocorrências a registar deverá introduzir o número zero.",IF('III - Mapas'!I590="ERRO2","Ao referir a existência de acções de formação em matéria de segurança no ponto 3.6.1, deverá obrigatoriamente fazer menção ao número de funcionários abrangidos pelas mesmas no ponto 3.6.2.",IF('III - Mapas'!I590="ERRO1","Ao referir a existência trabalhadores abrangidos por acções de formação em matéria de segurança no ponto 3.6.2, deverá também fazer menção ao número de acções desenvolvidas no ponto 3.6.1.","...")))</f>
        <v>Por favor preencha todas as células em aberto. Se não existirem ocorrências a registar deverá introduzir o número zero.</v>
      </c>
      <c r="H90" s="98"/>
      <c r="I90" s="98"/>
      <c r="J90" s="98"/>
      <c r="K90" s="98"/>
      <c r="L90" s="98"/>
      <c r="M90" s="98"/>
      <c r="N90" s="98"/>
      <c r="O90" s="9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c r="FV90" s="108"/>
      <c r="FW90" s="108"/>
      <c r="FX90" s="108"/>
      <c r="FY90" s="108"/>
      <c r="FZ90" s="108"/>
      <c r="GA90" s="108"/>
      <c r="GB90" s="108"/>
      <c r="GC90" s="108"/>
      <c r="GD90" s="108"/>
      <c r="GE90" s="108"/>
      <c r="GF90" s="108"/>
      <c r="GG90" s="108"/>
      <c r="GH90" s="108"/>
      <c r="GI90" s="108"/>
      <c r="GJ90" s="108"/>
      <c r="GK90" s="108"/>
      <c r="GL90" s="108"/>
      <c r="GM90" s="108"/>
      <c r="GN90" s="108"/>
      <c r="GO90" s="108"/>
      <c r="GP90" s="108"/>
      <c r="GQ90" s="108"/>
      <c r="GR90" s="108"/>
      <c r="GS90" s="108"/>
      <c r="GT90" s="108"/>
      <c r="GU90" s="108"/>
      <c r="GV90" s="108"/>
      <c r="GW90" s="108"/>
      <c r="GX90" s="108"/>
      <c r="GY90" s="108"/>
      <c r="GZ90" s="108"/>
      <c r="HA90" s="108"/>
      <c r="HB90" s="108"/>
      <c r="HC90" s="108"/>
      <c r="HD90" s="108"/>
      <c r="HE90" s="108"/>
      <c r="HF90" s="108"/>
      <c r="HG90" s="108"/>
      <c r="HH90" s="108"/>
      <c r="HI90" s="108"/>
      <c r="HJ90" s="108"/>
      <c r="HK90" s="108"/>
      <c r="HL90" s="108"/>
      <c r="HM90" s="108"/>
      <c r="HN90" s="108"/>
      <c r="HO90" s="108"/>
      <c r="HP90" s="108"/>
      <c r="HQ90" s="108"/>
      <c r="HR90" s="108"/>
      <c r="HS90" s="108"/>
      <c r="HT90" s="108"/>
      <c r="HU90" s="108"/>
      <c r="HV90" s="108"/>
      <c r="HW90" s="108"/>
      <c r="HX90" s="108"/>
      <c r="HY90" s="108"/>
      <c r="HZ90" s="108"/>
      <c r="IA90" s="108"/>
      <c r="IB90" s="108"/>
      <c r="IC90" s="108"/>
      <c r="ID90" s="108"/>
      <c r="IE90" s="108"/>
      <c r="IF90" s="108"/>
      <c r="IG90" s="108"/>
      <c r="IH90" s="108"/>
      <c r="II90" s="108"/>
      <c r="IJ90" s="108"/>
      <c r="IK90" s="108"/>
      <c r="IL90" s="108"/>
      <c r="IM90" s="108"/>
      <c r="IN90" s="108"/>
      <c r="IO90" s="108"/>
      <c r="IP90" s="108"/>
      <c r="IQ90" s="108"/>
      <c r="IR90" s="108"/>
      <c r="IS90" s="108"/>
      <c r="IT90" s="108"/>
      <c r="IU90" s="108"/>
      <c r="IV90" s="108"/>
    </row>
    <row r="91" spans="2:256" ht="12.75" customHeight="1">
      <c r="B91" s="732"/>
      <c r="C91" s="732"/>
      <c r="D91" s="94"/>
      <c r="E91" s="107" t="str">
        <f>G90</f>
        <v>Por favor preencha todas as células em aberto. Se não existirem ocorrências a registar deverá introduzir o número zero.</v>
      </c>
      <c r="F91" s="107"/>
      <c r="G91" s="107"/>
      <c r="H91" s="107"/>
      <c r="I91" s="107"/>
      <c r="J91" s="107"/>
      <c r="K91" s="107"/>
      <c r="L91" s="107"/>
      <c r="M91" s="107"/>
      <c r="N91" s="107"/>
      <c r="O91" s="107"/>
      <c r="P91" s="103"/>
      <c r="Q91" s="103"/>
      <c r="R91" s="103"/>
      <c r="S91" s="103"/>
      <c r="T91" s="103"/>
      <c r="U91" s="103"/>
      <c r="V91" s="103"/>
      <c r="W91" s="103"/>
      <c r="X91" s="103"/>
      <c r="Y91" s="103"/>
      <c r="Z91" s="103"/>
      <c r="AA91" s="103"/>
      <c r="AB91" s="103"/>
      <c r="AC91" s="103"/>
      <c r="AD91" s="103"/>
      <c r="AE91" s="103"/>
      <c r="AF91" s="103"/>
      <c r="AG91" s="103"/>
      <c r="AH91" s="103"/>
      <c r="AI91" s="103"/>
      <c r="AJ91" s="103"/>
      <c r="AK91" s="103"/>
      <c r="AL91" s="103"/>
      <c r="AM91" s="103"/>
      <c r="AN91" s="103"/>
      <c r="AO91" s="103"/>
      <c r="AP91" s="103"/>
      <c r="AQ91" s="103"/>
      <c r="AR91" s="103"/>
      <c r="AS91" s="103"/>
      <c r="AT91" s="103"/>
      <c r="AU91" s="103"/>
      <c r="AV91" s="103"/>
      <c r="AW91" s="103"/>
      <c r="AX91" s="103"/>
      <c r="AY91" s="103"/>
      <c r="AZ91" s="103"/>
      <c r="BA91" s="103"/>
      <c r="BB91" s="103"/>
      <c r="BC91" s="103"/>
      <c r="BD91" s="103"/>
      <c r="BE91" s="103"/>
      <c r="BF91" s="103"/>
      <c r="BG91" s="103"/>
      <c r="BH91" s="103"/>
      <c r="BI91" s="103"/>
      <c r="BJ91" s="103"/>
      <c r="BK91" s="103"/>
      <c r="BL91" s="103"/>
      <c r="BM91" s="103"/>
      <c r="BN91" s="103"/>
      <c r="BO91" s="103"/>
      <c r="BP91" s="103"/>
      <c r="BQ91" s="103"/>
      <c r="BR91" s="103"/>
      <c r="BS91" s="103"/>
      <c r="BT91" s="103"/>
      <c r="BU91" s="103"/>
      <c r="BV91" s="103"/>
      <c r="BW91" s="103"/>
      <c r="BX91" s="103"/>
      <c r="BY91" s="103"/>
      <c r="BZ91" s="103"/>
      <c r="CA91" s="103"/>
      <c r="CB91" s="103"/>
      <c r="CC91" s="103"/>
      <c r="CD91" s="103"/>
      <c r="CE91" s="103"/>
      <c r="CF91" s="103"/>
      <c r="CG91" s="103"/>
      <c r="CH91" s="103"/>
      <c r="CI91" s="103"/>
      <c r="CJ91" s="103"/>
      <c r="CK91" s="103"/>
      <c r="CL91" s="103"/>
      <c r="CM91" s="103"/>
      <c r="CN91" s="103"/>
      <c r="CO91" s="103"/>
      <c r="CP91" s="103"/>
      <c r="CQ91" s="103"/>
      <c r="CR91" s="103"/>
      <c r="CS91" s="103"/>
      <c r="CT91" s="103"/>
      <c r="CU91" s="103"/>
      <c r="CV91" s="103"/>
      <c r="CW91" s="103"/>
      <c r="CX91" s="103"/>
      <c r="CY91" s="103"/>
      <c r="CZ91" s="103"/>
      <c r="DA91" s="103"/>
      <c r="DB91" s="103"/>
      <c r="DC91" s="103"/>
      <c r="DD91" s="103"/>
      <c r="DE91" s="103"/>
      <c r="DF91" s="103"/>
      <c r="DG91" s="103"/>
      <c r="DH91" s="103"/>
      <c r="DI91" s="103"/>
      <c r="DJ91" s="103"/>
      <c r="DK91" s="103"/>
      <c r="DL91" s="103"/>
      <c r="DM91" s="103"/>
      <c r="DN91" s="103"/>
      <c r="DO91" s="103"/>
      <c r="DP91" s="103"/>
      <c r="DQ91" s="103"/>
      <c r="DR91" s="103"/>
      <c r="DS91" s="103"/>
      <c r="DT91" s="103"/>
      <c r="DU91" s="103"/>
      <c r="DV91" s="103"/>
      <c r="DW91" s="103"/>
      <c r="DX91" s="103"/>
      <c r="DY91" s="103"/>
      <c r="DZ91" s="103"/>
      <c r="EA91" s="103"/>
      <c r="EB91" s="103"/>
      <c r="EC91" s="103"/>
      <c r="ED91" s="103"/>
      <c r="EE91" s="103"/>
      <c r="EF91" s="103"/>
      <c r="EG91" s="103"/>
      <c r="EH91" s="103"/>
      <c r="EI91" s="103"/>
      <c r="EJ91" s="103"/>
      <c r="EK91" s="103"/>
      <c r="EL91" s="103"/>
      <c r="EM91" s="103"/>
      <c r="EN91" s="103"/>
      <c r="EO91" s="103"/>
      <c r="EP91" s="103"/>
      <c r="EQ91" s="103"/>
      <c r="ER91" s="103"/>
      <c r="ES91" s="103"/>
      <c r="ET91" s="103"/>
      <c r="EU91" s="103"/>
      <c r="EV91" s="103"/>
      <c r="EW91" s="103"/>
      <c r="EX91" s="103"/>
      <c r="EY91" s="103"/>
      <c r="EZ91" s="103"/>
      <c r="FA91" s="103"/>
      <c r="FB91" s="103"/>
      <c r="FC91" s="103"/>
      <c r="FD91" s="103"/>
      <c r="FE91" s="103"/>
      <c r="FF91" s="103"/>
      <c r="FG91" s="103"/>
      <c r="FH91" s="103"/>
      <c r="FI91" s="103"/>
      <c r="FJ91" s="103"/>
      <c r="FK91" s="103"/>
      <c r="FL91" s="103"/>
      <c r="FM91" s="103"/>
      <c r="FN91" s="103"/>
      <c r="FO91" s="103"/>
      <c r="FP91" s="103"/>
      <c r="FQ91" s="103"/>
      <c r="FR91" s="103"/>
      <c r="FS91" s="103"/>
      <c r="FT91" s="103"/>
      <c r="FU91" s="103"/>
      <c r="FV91" s="103"/>
      <c r="FW91" s="103"/>
      <c r="FX91" s="103"/>
      <c r="FY91" s="103"/>
      <c r="FZ91" s="103"/>
      <c r="GA91" s="103"/>
      <c r="GB91" s="103"/>
      <c r="GC91" s="103"/>
      <c r="GD91" s="103"/>
      <c r="GE91" s="103"/>
      <c r="GF91" s="103"/>
      <c r="GG91" s="103"/>
      <c r="GH91" s="103"/>
      <c r="GI91" s="103"/>
      <c r="GJ91" s="103"/>
      <c r="GK91" s="103"/>
      <c r="GL91" s="103"/>
      <c r="GM91" s="103"/>
      <c r="GN91" s="103"/>
      <c r="GO91" s="103"/>
      <c r="GP91" s="103"/>
      <c r="GQ91" s="103"/>
      <c r="GR91" s="103"/>
      <c r="GS91" s="103"/>
      <c r="GT91" s="103"/>
      <c r="GU91" s="103"/>
      <c r="GV91" s="103"/>
      <c r="GW91" s="103"/>
      <c r="GX91" s="103"/>
      <c r="GY91" s="103"/>
      <c r="GZ91" s="103"/>
      <c r="HA91" s="103"/>
      <c r="HB91" s="103"/>
      <c r="HC91" s="103"/>
      <c r="HD91" s="103"/>
      <c r="HE91" s="103"/>
      <c r="HF91" s="103"/>
      <c r="HG91" s="103"/>
      <c r="HH91" s="103"/>
      <c r="HI91" s="103"/>
      <c r="HJ91" s="103"/>
      <c r="HK91" s="103"/>
      <c r="HL91" s="103"/>
      <c r="HM91" s="103"/>
      <c r="HN91" s="103"/>
      <c r="HO91" s="103"/>
      <c r="HP91" s="103"/>
      <c r="HQ91" s="103"/>
      <c r="HR91" s="103"/>
      <c r="HS91" s="103"/>
      <c r="HT91" s="103"/>
      <c r="HU91" s="103"/>
      <c r="HV91" s="103"/>
      <c r="HW91" s="103"/>
      <c r="HX91" s="103"/>
      <c r="HY91" s="103"/>
      <c r="HZ91" s="103"/>
      <c r="IA91" s="103"/>
      <c r="IB91" s="103"/>
      <c r="IC91" s="103"/>
      <c r="ID91" s="103"/>
      <c r="IE91" s="103"/>
      <c r="IF91" s="103"/>
      <c r="IG91" s="103"/>
      <c r="IH91" s="103"/>
      <c r="II91" s="103"/>
      <c r="IJ91" s="103"/>
      <c r="IK91" s="103"/>
      <c r="IL91" s="103"/>
      <c r="IM91" s="103"/>
      <c r="IN91" s="103"/>
      <c r="IO91" s="103"/>
      <c r="IP91" s="103"/>
      <c r="IQ91" s="103"/>
      <c r="IR91" s="103"/>
      <c r="IS91" s="103"/>
      <c r="IT91" s="103"/>
      <c r="IU91" s="103"/>
      <c r="IV91" s="103"/>
    </row>
    <row r="92" ht="12.75" customHeight="1"/>
    <row r="93" spans="2:256" ht="12.75" customHeight="1">
      <c r="B93" s="731" t="s">
        <v>492</v>
      </c>
      <c r="C93" s="731"/>
      <c r="D93" s="94"/>
      <c r="E93" s="95" t="str">
        <f>IF(E94="...","Preenchido",IF(E94="Por favor preencha todas as células em aberto. Se não existirem ocorrências a registar deverá introduzir o número zero.","Por preencher",""))</f>
        <v>Por preencher</v>
      </c>
      <c r="F93" s="96"/>
      <c r="G93" s="97" t="str">
        <f>IF('III - Mapas'!H596&lt;&gt;0,"Por favor preencha todas as células em aberto. Se não existirem ocorrências a registar deverá introduzir o número zero.","...")</f>
        <v>Por favor preencha todas as células em aberto. Se não existirem ocorrências a registar deverá introduzir o número zero.</v>
      </c>
      <c r="H93" s="98"/>
      <c r="I93" s="98"/>
      <c r="J93" s="98"/>
      <c r="K93" s="98"/>
      <c r="L93" s="98"/>
      <c r="M93" s="98"/>
      <c r="N93" s="98"/>
      <c r="O93" s="9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8"/>
      <c r="HB93" s="108"/>
      <c r="HC93" s="108"/>
      <c r="HD93" s="108"/>
      <c r="HE93" s="108"/>
      <c r="HF93" s="108"/>
      <c r="HG93" s="108"/>
      <c r="HH93" s="108"/>
      <c r="HI93" s="108"/>
      <c r="HJ93" s="108"/>
      <c r="HK93" s="108"/>
      <c r="HL93" s="108"/>
      <c r="HM93" s="108"/>
      <c r="HN93" s="108"/>
      <c r="HO93" s="108"/>
      <c r="HP93" s="108"/>
      <c r="HQ93" s="108"/>
      <c r="HR93" s="108"/>
      <c r="HS93" s="108"/>
      <c r="HT93" s="108"/>
      <c r="HU93" s="108"/>
      <c r="HV93" s="108"/>
      <c r="HW93" s="108"/>
      <c r="HX93" s="108"/>
      <c r="HY93" s="108"/>
      <c r="HZ93" s="108"/>
      <c r="IA93" s="108"/>
      <c r="IB93" s="108"/>
      <c r="IC93" s="108"/>
      <c r="ID93" s="108"/>
      <c r="IE93" s="108"/>
      <c r="IF93" s="108"/>
      <c r="IG93" s="108"/>
      <c r="IH93" s="108"/>
      <c r="II93" s="108"/>
      <c r="IJ93" s="108"/>
      <c r="IK93" s="108"/>
      <c r="IL93" s="108"/>
      <c r="IM93" s="108"/>
      <c r="IN93" s="108"/>
      <c r="IO93" s="108"/>
      <c r="IP93" s="108"/>
      <c r="IQ93" s="108"/>
      <c r="IR93" s="108"/>
      <c r="IS93" s="108"/>
      <c r="IT93" s="108"/>
      <c r="IU93" s="108"/>
      <c r="IV93" s="108"/>
    </row>
    <row r="94" spans="2:256" ht="12.75" customHeight="1">
      <c r="B94" s="732"/>
      <c r="C94" s="732"/>
      <c r="D94" s="94"/>
      <c r="E94" s="107" t="str">
        <f>G93</f>
        <v>Por favor preencha todas as células em aberto. Se não existirem ocorrências a registar deverá introduzir o número zero.</v>
      </c>
      <c r="F94" s="107"/>
      <c r="G94" s="107"/>
      <c r="H94" s="107"/>
      <c r="I94" s="107"/>
      <c r="J94" s="107"/>
      <c r="K94" s="107"/>
      <c r="L94" s="107"/>
      <c r="M94" s="107"/>
      <c r="N94" s="107"/>
      <c r="O94" s="107"/>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3"/>
      <c r="GY94" s="103"/>
      <c r="GZ94" s="103"/>
      <c r="HA94" s="103"/>
      <c r="HB94" s="103"/>
      <c r="HC94" s="103"/>
      <c r="HD94" s="103"/>
      <c r="HE94" s="103"/>
      <c r="HF94" s="103"/>
      <c r="HG94" s="103"/>
      <c r="HH94" s="103"/>
      <c r="HI94" s="103"/>
      <c r="HJ94" s="103"/>
      <c r="HK94" s="103"/>
      <c r="HL94" s="103"/>
      <c r="HM94" s="103"/>
      <c r="HN94" s="103"/>
      <c r="HO94" s="103"/>
      <c r="HP94" s="103"/>
      <c r="HQ94" s="103"/>
      <c r="HR94" s="103"/>
      <c r="HS94" s="103"/>
      <c r="HT94" s="103"/>
      <c r="HU94" s="103"/>
      <c r="HV94" s="103"/>
      <c r="HW94" s="103"/>
      <c r="HX94" s="103"/>
      <c r="HY94" s="103"/>
      <c r="HZ94" s="103"/>
      <c r="IA94" s="103"/>
      <c r="IB94" s="103"/>
      <c r="IC94" s="103"/>
      <c r="ID94" s="103"/>
      <c r="IE94" s="103"/>
      <c r="IF94" s="103"/>
      <c r="IG94" s="103"/>
      <c r="IH94" s="103"/>
      <c r="II94" s="103"/>
      <c r="IJ94" s="103"/>
      <c r="IK94" s="103"/>
      <c r="IL94" s="103"/>
      <c r="IM94" s="103"/>
      <c r="IN94" s="103"/>
      <c r="IO94" s="103"/>
      <c r="IP94" s="103"/>
      <c r="IQ94" s="103"/>
      <c r="IR94" s="103"/>
      <c r="IS94" s="103"/>
      <c r="IT94" s="103"/>
      <c r="IU94" s="103"/>
      <c r="IV94" s="103"/>
    </row>
    <row r="95" ht="12.75" customHeight="1"/>
    <row r="96" spans="2:256" ht="12.75" customHeight="1">
      <c r="B96" s="731" t="s">
        <v>575</v>
      </c>
      <c r="C96" s="731"/>
      <c r="D96" s="94"/>
      <c r="E96" s="95" t="str">
        <f>IF(E97="...","Preenchido",IF(E97="Por favor preencha todas as células em aberto. Se não existirem ocorrências a registar deverá introduzir o número zero.","Por preencher","Preenchido com erros!"))</f>
        <v>Por preencher</v>
      </c>
      <c r="F96" s="96"/>
      <c r="G96" s="97" t="str">
        <f>IF('III - Mapas'!L606&lt;&gt;0,"Por favor preencha todas as células em aberto. Se não existirem ocorrências a registar deverá introduzir o número zero.",IF(OR('III - Mapas'!Q620=1,'III - Mapas'!Q625=1),"...",IF('III - Mapas'!R620="ERRO1","Ao referir a existência de acções de formação internas no ponto 4.1.1 deverá obrigatoriamente fazer menção ao nº de participantes por grupo de pessoal no ponto 4.2.1.",IF('III - Mapas'!R621="ERRO1","Ao referir a existência de acções de formação externa no ponto 4.1.2 deverá obrigatoriamente fazer menção ao nº de participantes por grupo de pessoal no ponto 4.2.2.",IF('III - Mapas'!R622="ERRO1","Ao referir a existência de acções de auto-formação no ponto 4.1.3 deverá obrigatoriamente fazer menção ao nº de participantes por grupo de pessoal no ponto 4.2.3.",H96)))))</f>
        <v>Por favor preencha todas as células em aberto. Se não existirem ocorrências a registar deverá introduzir o número zero.</v>
      </c>
      <c r="H96" s="98" t="str">
        <f>IF('III - Mapas'!R625="ERRO1","Ao referir a existência de acções de formação internas no ponto 4.1.1 deverá obrigatoriamente fazer menção ao número de horas frequentadas por cada grupo de pessoal no ponto 4.3.1.",IF('III - Mapas'!R626="ERRO1","Ao referir a existência de acções de formação externa no ponto 4.1.2 deverá obrigatoriamente fazer menção ao número de horas frequentadas por cada grupo de pessoal no ponto 4.3.2.",IF('III - Mapas'!R627="ERRO1","Ao referir a existência de acções de auto-formação no ponto 4.1.3 deverá obrigatoriamente fazer menção ao número de horas frequentadas por cada grupo de pessoal no ponto 4.3.3.",I96)))</f>
        <v>...</v>
      </c>
      <c r="I96" s="98" t="str">
        <f>IF('III - Mapas'!R620="ERRO2","Ao referir a existência de participantes em acções de formação interna no ponto 4.2.1 deverá obrigatoriamente fazer menção ao nº de acções de formação interna no ponto 4.1.1.",IF('III - Mapas'!R621="ERRO2","Ao referir a existência de participantes em acções de formação externa no ponto 4.2.2 deverá obrigatoriamente fazer menção ao nº de acções de formação externa no ponto 4.1.2.",IF('III - Mapas'!R622="ERRO2","Ao referir a existência de participantes em acções de auto-formação no ponto 4.2.3 deverá obrigatoriamente fazer menção ao nº de acções de auto-formação no ponto 4.1.3.",J96)))</f>
        <v>...</v>
      </c>
      <c r="J96" s="98" t="str">
        <f>IF('III - Mapas'!R625="ERRO2","Ao referir a existência de horas de formação interna no ponto 4.3.1 deverá obrigatoriamente fazer menção ao nº de acções de formação interna no ponto 4.1.1.",IF('III - Mapas'!R626="ERRO2","Ao referir a existência de horas de formação externa no ponto 4.3.2 deverá obrigatoriamente fazer menção ao nº de acções de formação externa no ponto 4.1.2.",IF('III - Mapas'!R627="ERRO2","Ao referir a existência de horas de auto-formação no ponto 4.3.3 deverá obrigatoriamente fazer menção ao nº de acções de auto-formação no ponto 4.1.3.","...")))</f>
        <v>...</v>
      </c>
      <c r="K96" s="98"/>
      <c r="L96" s="98"/>
      <c r="M96" s="98"/>
      <c r="N96" s="98"/>
      <c r="O96" s="9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c r="DP96" s="108"/>
      <c r="DQ96" s="108"/>
      <c r="DR96" s="108"/>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s="108"/>
      <c r="FV96" s="108"/>
      <c r="FW96" s="108"/>
      <c r="FX96" s="108"/>
      <c r="FY96" s="108"/>
      <c r="FZ96" s="108"/>
      <c r="GA96" s="108"/>
      <c r="GB96" s="108"/>
      <c r="GC96" s="108"/>
      <c r="GD96" s="108"/>
      <c r="GE96" s="108"/>
      <c r="GF96" s="108"/>
      <c r="GG96" s="108"/>
      <c r="GH96" s="108"/>
      <c r="GI96" s="108"/>
      <c r="GJ96" s="108"/>
      <c r="GK96" s="108"/>
      <c r="GL96" s="108"/>
      <c r="GM96" s="108"/>
      <c r="GN96" s="108"/>
      <c r="GO96" s="108"/>
      <c r="GP96" s="108"/>
      <c r="GQ96" s="108"/>
      <c r="GR96" s="108"/>
      <c r="GS96" s="108"/>
      <c r="GT96" s="108"/>
      <c r="GU96" s="108"/>
      <c r="GV96" s="108"/>
      <c r="GW96" s="108"/>
      <c r="GX96" s="108"/>
      <c r="GY96" s="108"/>
      <c r="GZ96" s="108"/>
      <c r="HA96" s="108"/>
      <c r="HB96" s="108"/>
      <c r="HC96" s="108"/>
      <c r="HD96" s="108"/>
      <c r="HE96" s="108"/>
      <c r="HF96" s="108"/>
      <c r="HG96" s="108"/>
      <c r="HH96" s="108"/>
      <c r="HI96" s="108"/>
      <c r="HJ96" s="108"/>
      <c r="HK96" s="108"/>
      <c r="HL96" s="108"/>
      <c r="HM96" s="108"/>
      <c r="HN96" s="108"/>
      <c r="HO96" s="108"/>
      <c r="HP96" s="108"/>
      <c r="HQ96" s="108"/>
      <c r="HR96" s="108"/>
      <c r="HS96" s="108"/>
      <c r="HT96" s="108"/>
      <c r="HU96" s="108"/>
      <c r="HV96" s="108"/>
      <c r="HW96" s="108"/>
      <c r="HX96" s="108"/>
      <c r="HY96" s="108"/>
      <c r="HZ96" s="108"/>
      <c r="IA96" s="108"/>
      <c r="IB96" s="108"/>
      <c r="IC96" s="108"/>
      <c r="ID96" s="108"/>
      <c r="IE96" s="108"/>
      <c r="IF96" s="108"/>
      <c r="IG96" s="108"/>
      <c r="IH96" s="108"/>
      <c r="II96" s="108"/>
      <c r="IJ96" s="108"/>
      <c r="IK96" s="108"/>
      <c r="IL96" s="108"/>
      <c r="IM96" s="108"/>
      <c r="IN96" s="108"/>
      <c r="IO96" s="108"/>
      <c r="IP96" s="108"/>
      <c r="IQ96" s="108"/>
      <c r="IR96" s="108"/>
      <c r="IS96" s="108"/>
      <c r="IT96" s="108"/>
      <c r="IU96" s="108"/>
      <c r="IV96" s="108"/>
    </row>
    <row r="97" spans="2:256" ht="12.75" customHeight="1">
      <c r="B97" s="732"/>
      <c r="C97" s="732"/>
      <c r="D97" s="94"/>
      <c r="E97" s="107" t="str">
        <f>G96</f>
        <v>Por favor preencha todas as células em aberto. Se não existirem ocorrências a registar deverá introduzir o número zero.</v>
      </c>
      <c r="F97" s="102"/>
      <c r="G97" s="102"/>
      <c r="H97" s="102"/>
      <c r="I97" s="102"/>
      <c r="J97" s="102"/>
      <c r="K97" s="102"/>
      <c r="L97" s="102"/>
      <c r="M97" s="102"/>
      <c r="N97" s="102"/>
      <c r="O97" s="102"/>
      <c r="P97" s="103"/>
      <c r="Q97" s="103"/>
      <c r="R97" s="103"/>
      <c r="S97" s="103"/>
      <c r="T97" s="103"/>
      <c r="U97" s="103"/>
      <c r="V97" s="103"/>
      <c r="W97" s="103"/>
      <c r="X97" s="103"/>
      <c r="Y97" s="103"/>
      <c r="Z97" s="103"/>
      <c r="AA97" s="103"/>
      <c r="AB97" s="103"/>
      <c r="AC97" s="103"/>
      <c r="AD97" s="103"/>
      <c r="AE97" s="103"/>
      <c r="AF97" s="103"/>
      <c r="AG97" s="103"/>
      <c r="AH97" s="103"/>
      <c r="AI97" s="103"/>
      <c r="AJ97" s="103"/>
      <c r="AK97" s="103"/>
      <c r="AL97" s="103"/>
      <c r="AM97" s="103"/>
      <c r="AN97" s="103"/>
      <c r="AO97" s="103"/>
      <c r="AP97" s="103"/>
      <c r="AQ97" s="103"/>
      <c r="AR97" s="103"/>
      <c r="AS97" s="103"/>
      <c r="AT97" s="103"/>
      <c r="AU97" s="103"/>
      <c r="AV97" s="103"/>
      <c r="AW97" s="103"/>
      <c r="AX97" s="103"/>
      <c r="AY97" s="103"/>
      <c r="AZ97" s="103"/>
      <c r="BA97" s="103"/>
      <c r="BB97" s="103"/>
      <c r="BC97" s="103"/>
      <c r="BD97" s="103"/>
      <c r="BE97" s="103"/>
      <c r="BF97" s="103"/>
      <c r="BG97" s="103"/>
      <c r="BH97" s="103"/>
      <c r="BI97" s="103"/>
      <c r="BJ97" s="103"/>
      <c r="BK97" s="103"/>
      <c r="BL97" s="103"/>
      <c r="BM97" s="103"/>
      <c r="BN97" s="103"/>
      <c r="BO97" s="103"/>
      <c r="BP97" s="103"/>
      <c r="BQ97" s="103"/>
      <c r="BR97" s="103"/>
      <c r="BS97" s="103"/>
      <c r="BT97" s="103"/>
      <c r="BU97" s="103"/>
      <c r="BV97" s="103"/>
      <c r="BW97" s="103"/>
      <c r="BX97" s="103"/>
      <c r="BY97" s="103"/>
      <c r="BZ97" s="103"/>
      <c r="CA97" s="103"/>
      <c r="CB97" s="103"/>
      <c r="CC97" s="103"/>
      <c r="CD97" s="103"/>
      <c r="CE97" s="103"/>
      <c r="CF97" s="103"/>
      <c r="CG97" s="103"/>
      <c r="CH97" s="103"/>
      <c r="CI97" s="103"/>
      <c r="CJ97" s="103"/>
      <c r="CK97" s="103"/>
      <c r="CL97" s="103"/>
      <c r="CM97" s="103"/>
      <c r="CN97" s="103"/>
      <c r="CO97" s="103"/>
      <c r="CP97" s="103"/>
      <c r="CQ97" s="103"/>
      <c r="CR97" s="103"/>
      <c r="CS97" s="103"/>
      <c r="CT97" s="103"/>
      <c r="CU97" s="103"/>
      <c r="CV97" s="103"/>
      <c r="CW97" s="103"/>
      <c r="CX97" s="103"/>
      <c r="CY97" s="103"/>
      <c r="CZ97" s="103"/>
      <c r="DA97" s="103"/>
      <c r="DB97" s="103"/>
      <c r="DC97" s="103"/>
      <c r="DD97" s="103"/>
      <c r="DE97" s="103"/>
      <c r="DF97" s="103"/>
      <c r="DG97" s="103"/>
      <c r="DH97" s="103"/>
      <c r="DI97" s="103"/>
      <c r="DJ97" s="103"/>
      <c r="DK97" s="103"/>
      <c r="DL97" s="103"/>
      <c r="DM97" s="103"/>
      <c r="DN97" s="103"/>
      <c r="DO97" s="103"/>
      <c r="DP97" s="103"/>
      <c r="DQ97" s="103"/>
      <c r="DR97" s="103"/>
      <c r="DS97" s="103"/>
      <c r="DT97" s="103"/>
      <c r="DU97" s="103"/>
      <c r="DV97" s="103"/>
      <c r="DW97" s="103"/>
      <c r="DX97" s="103"/>
      <c r="DY97" s="103"/>
      <c r="DZ97" s="103"/>
      <c r="EA97" s="103"/>
      <c r="EB97" s="103"/>
      <c r="EC97" s="103"/>
      <c r="ED97" s="103"/>
      <c r="EE97" s="103"/>
      <c r="EF97" s="103"/>
      <c r="EG97" s="103"/>
      <c r="EH97" s="103"/>
      <c r="EI97" s="103"/>
      <c r="EJ97" s="103"/>
      <c r="EK97" s="103"/>
      <c r="EL97" s="103"/>
      <c r="EM97" s="103"/>
      <c r="EN97" s="103"/>
      <c r="EO97" s="103"/>
      <c r="EP97" s="103"/>
      <c r="EQ97" s="103"/>
      <c r="ER97" s="103"/>
      <c r="ES97" s="103"/>
      <c r="ET97" s="103"/>
      <c r="EU97" s="103"/>
      <c r="EV97" s="103"/>
      <c r="EW97" s="103"/>
      <c r="EX97" s="103"/>
      <c r="EY97" s="103"/>
      <c r="EZ97" s="103"/>
      <c r="FA97" s="103"/>
      <c r="FB97" s="103"/>
      <c r="FC97" s="103"/>
      <c r="FD97" s="103"/>
      <c r="FE97" s="103"/>
      <c r="FF97" s="103"/>
      <c r="FG97" s="103"/>
      <c r="FH97" s="103"/>
      <c r="FI97" s="103"/>
      <c r="FJ97" s="103"/>
      <c r="FK97" s="103"/>
      <c r="FL97" s="103"/>
      <c r="FM97" s="103"/>
      <c r="FN97" s="103"/>
      <c r="FO97" s="103"/>
      <c r="FP97" s="103"/>
      <c r="FQ97" s="103"/>
      <c r="FR97" s="103"/>
      <c r="FS97" s="103"/>
      <c r="FT97" s="103"/>
      <c r="FU97" s="103"/>
      <c r="FV97" s="103"/>
      <c r="FW97" s="103"/>
      <c r="FX97" s="103"/>
      <c r="FY97" s="103"/>
      <c r="FZ97" s="103"/>
      <c r="GA97" s="103"/>
      <c r="GB97" s="103"/>
      <c r="GC97" s="103"/>
      <c r="GD97" s="103"/>
      <c r="GE97" s="103"/>
      <c r="GF97" s="103"/>
      <c r="GG97" s="103"/>
      <c r="GH97" s="103"/>
      <c r="GI97" s="103"/>
      <c r="GJ97" s="103"/>
      <c r="GK97" s="103"/>
      <c r="GL97" s="103"/>
      <c r="GM97" s="103"/>
      <c r="GN97" s="103"/>
      <c r="GO97" s="103"/>
      <c r="GP97" s="103"/>
      <c r="GQ97" s="103"/>
      <c r="GR97" s="103"/>
      <c r="GS97" s="103"/>
      <c r="GT97" s="103"/>
      <c r="GU97" s="103"/>
      <c r="GV97" s="103"/>
      <c r="GW97" s="103"/>
      <c r="GX97" s="103"/>
      <c r="GY97" s="103"/>
      <c r="GZ97" s="103"/>
      <c r="HA97" s="103"/>
      <c r="HB97" s="103"/>
      <c r="HC97" s="103"/>
      <c r="HD97" s="103"/>
      <c r="HE97" s="103"/>
      <c r="HF97" s="103"/>
      <c r="HG97" s="103"/>
      <c r="HH97" s="103"/>
      <c r="HI97" s="103"/>
      <c r="HJ97" s="103"/>
      <c r="HK97" s="103"/>
      <c r="HL97" s="103"/>
      <c r="HM97" s="103"/>
      <c r="HN97" s="103"/>
      <c r="HO97" s="103"/>
      <c r="HP97" s="103"/>
      <c r="HQ97" s="103"/>
      <c r="HR97" s="103"/>
      <c r="HS97" s="103"/>
      <c r="HT97" s="103"/>
      <c r="HU97" s="103"/>
      <c r="HV97" s="103"/>
      <c r="HW97" s="103"/>
      <c r="HX97" s="103"/>
      <c r="HY97" s="103"/>
      <c r="HZ97" s="103"/>
      <c r="IA97" s="103"/>
      <c r="IB97" s="103"/>
      <c r="IC97" s="103"/>
      <c r="ID97" s="103"/>
      <c r="IE97" s="103"/>
      <c r="IF97" s="103"/>
      <c r="IG97" s="103"/>
      <c r="IH97" s="103"/>
      <c r="II97" s="103"/>
      <c r="IJ97" s="103"/>
      <c r="IK97" s="103"/>
      <c r="IL97" s="103"/>
      <c r="IM97" s="103"/>
      <c r="IN97" s="103"/>
      <c r="IO97" s="103"/>
      <c r="IP97" s="103"/>
      <c r="IQ97" s="103"/>
      <c r="IR97" s="103"/>
      <c r="IS97" s="103"/>
      <c r="IT97" s="103"/>
      <c r="IU97" s="103"/>
      <c r="IV97" s="103"/>
    </row>
    <row r="98" ht="12.75" customHeight="1"/>
    <row r="99" spans="2:256" ht="12.75" customHeight="1">
      <c r="B99" s="731" t="s">
        <v>576</v>
      </c>
      <c r="C99" s="731"/>
      <c r="D99" s="94"/>
      <c r="E99" s="95" t="str">
        <f>IF(E100="...","Preenchido",IF(E100="Por favor preencha todas as células em aberto. Se não existirem ocorrências a registar deverá introduzir o número zero.","Por preencher","Preenchido com erros!"))</f>
        <v>Por preencher</v>
      </c>
      <c r="F99" s="96"/>
      <c r="G99" s="97" t="str">
        <f>IF('III - Mapas'!Q620&lt;&gt;0,"Por favor preencha todas as células em aberto. Se não existirem ocorrências a registar deverá introduzir o número zero.",H99)</f>
        <v>Por favor preencha todas as células em aberto. Se não existirem ocorrências a registar deverá introduzir o número zero.</v>
      </c>
      <c r="H99" s="98" t="str">
        <f>IF('III - Mapas'!D628="ERRO2","Se no ponto 4.3.1 fez menção a horas de formação interna frequentada por elementos detentores de CARGOS POLITICOS/PESSOAL DOS GABINETES, deverá obrigatoriamente indicar no ponto 4.2.1 o nº de participantes deste grupo em acções de formação interna.",IF('III - Mapas'!D629="ERRO2","Se no ponto 4.3.2 fez menção a horas de formação externa frequentada por elementos detentores de CARGOS POLITICOS/PESSOAL DOS GABINETES, deverá obrigatoriamente indicar no ponto 4.2.2 o nº de participantes deste grupo em acções de formação externa.",IF('III - Mapas'!D630="ERRO2","Se no ponto 4.3.3 fez menção a horas de auto-formação frequentada por elementos detentores de CARGOS POLITICOS/PESSOAL DOS GABINETES, deverá obrigatoriamente indicar no ponto 4.2.3 o nº de participantes deste grupo em acções de auto-formação.",I99)))</f>
        <v>...</v>
      </c>
      <c r="I99" s="98" t="str">
        <f>IF('III - Mapas'!E628="ERRO2","Se no ponto 4.3.1 fez menção a horas de formação interna frequentada por elementos pertencentes ao grupo de pessoal DIRIGENTE, deverá obrigatoriamente indicar no ponto 4.2.1 o nº de participantes deste grupo em acções de formação interna.",IF('III - Mapas'!E629="ERRO2","Se no ponto 4.3.2 fez menção a horas de formação externa frequentada por elementos pertencentes ao grupo de pessoal DIRIGENTE, deverá obrigatoriamente indicar no ponto 4.2.2 o nº de participantes deste grupo em acções de formação externa.",IF('III - Mapas'!E630="ERRO2","Se no ponto 4.3.3 fez menção a horas de auto-formação frequentada por elementos pertencentes ao grupo de pessoal DIRIGENTE, deverá obrigatoriamente indicar no ponto 4.2.3 o nº de participantes deste grupo em acções de auto-formação.",J99)))</f>
        <v>...</v>
      </c>
      <c r="J99" s="98" t="str">
        <f>IF('III - Mapas'!F628="ERRO2","Se no ponto 4.3.1 fez menção a horas de formação interna frequentada por elementos pertencentes ao grupo de pessoal DOCENTE, deverá obrigatoriamente indicar no ponto 4.2.1 o nº de participantes deste grupo em acções de formação interna.",IF('III - Mapas'!F629="ERRO2","Se no ponto 4.3.2 fez menção a horas de formação externa frequentada por elementos pertencentes ao grupo de pessoal DOCENTE, deverá obrigatoriamente indicar no ponto 4.2.2 o nº de participantes deste grupo em acções de formação externa.",IF('III - Mapas'!F630="ERRO2","Se no ponto 4.3.3 fez menção a horas de auto-formação frequentada por elementos pertencentes ao grupo de pessoal DOCENTE, deverá obrigatoriamente indicar no ponto 4.2.3 o nº de participantes deste grupo em acções de auto-formação.",K99)))</f>
        <v>...</v>
      </c>
      <c r="K99" s="98" t="str">
        <f>IF('III - Mapas'!G628="ERRO2","Se no ponto 4.3.1 fez menção a horas de formação interna frequentada por elementos pertencentes ao grupo de pessoal de INFORMÁTICA, deverá obrigatoriamente indicar no ponto 4.2.1 o nº de participantes deste grupo em acções de formação interna.",IF('III - Mapas'!G629="ERRO2","Se no ponto 4.3.2 fez menção a horas de formação externa frequentada por elementos pertencentes ao grupo de pessoal de INFORMÁTICA, deverá obrigatoriamente indicar no ponto 4.2.2 o nº de participantes deste grupo em acções de formação externa.",IF('III - Mapas'!G630="ERRO2","Se no ponto 4.3.3 fez menção a horas de auto-formação frequentada por elementos pertencentes ao grupo de pessoal de INFORMÁTICA, deverá obrigatoriamente indicar no ponto 4.2.3 o nº de participantes deste grupo em acções de auto-formação.",L99)))</f>
        <v>...</v>
      </c>
      <c r="L99" s="98" t="str">
        <f>IF('III - Mapas'!H628="ERRO2","Se no ponto 4.3.1 fez menção a horas de formação interna frequentada por elementos pertencentes ao grupo de pessoal TÉCNICO SUPERIOR, deverá obrigatoriamente indicar no ponto 4.2.1 o nº de participantes deste grupo em acções de formação interna.",IF('III - Mapas'!H629="ERRO2","Se no ponto 4.3.2 fez menção a horas de formação externa frequentada por elementos pertencentes ao grupo de pessoal TÉCNICO SUPERIOR, deverá obrigatoriamente indicar no ponto 4.2.2 o nº de participantes deste grupo em acções de formação externa.",IF('III - Mapas'!H630="ERRO2","Se no ponto 4.3.3 fez menção a horas de auto-formação frequentada por elementos pertencentes ao grupo de pessoal TÉCNICO SUPERIOR, deverá obrigatoriamente indicar no ponto 4.2.3 o nº de participantes deste grupo em acções de auto-formação.",M99)))</f>
        <v>...</v>
      </c>
      <c r="M99" s="98" t="str">
        <f>IF('III - Mapas'!I628="ERRO2","Se no ponto 4.3.1 fez menção a horas de formação interna frequentada por elementos pertencentes ao grupo de pessoal TÉCNICO, deverá obrigatoriamente indicar no ponto 4.2.1 o nº de participantes deste grupo em acções de formação interna.",IF('III - Mapas'!I629="ERRO2","Se no ponto 4.3.2 fez menção a horas de formação externa frequentada por elementos pertencentes ao grupo de pessoal TÉCNICO, deverá obrigatoriamente indicar no ponto 4.2.2 o nº de participantes deste grupo em acções de formação externa.",IF('III - Mapas'!I630="ERRO2","Se no ponto 4.3.3 fez menção a horas de auto-formação frequentada por elementos pertencentes ao grupo de pessoal TÉCNICO, deverá obrigatoriamente indicar no ponto 4.2.3 o nº de participantes deste grupo em acções de auto-formação.",N99)))</f>
        <v>...</v>
      </c>
      <c r="N99" s="98" t="str">
        <f>IF('III - Mapas'!J628="ERRO2","Se no ponto 4.3.1 fez menção a horas de formação interna frequentada por elementos pertencentes ao grupo de pessoal TÉCNICO-PROFISSIONAL, deverá obrigatoriamente indicar no ponto 4.2.1 o nº de participantes deste grupo em acções de formação interna.",IF('III - Mapas'!J629="ERRO2","Se no ponto 4.3.2 fez menção a horas de formação externa frequentada por elementos pertencentes ao grupo de pessoal TÉCNICO-PROFISSIONAL, deverá obrigatoriamente indicar no ponto 4.2.2 o nº de participantes deste grupo em acções de formação externa.",IF('III - Mapas'!J630="ERRO2","Se no ponto 4.3.3 fez menção a horas de auto-formação frequentada por elementos pertencentes ao grupo de pessoal TÉCNICO-PROFISSIONAL, deverá obrigatoriamente indicar no ponto 4.2.3 o nº de participantes deste grupo em acções de auto-formação.",O99)))</f>
        <v>...</v>
      </c>
      <c r="O99" s="98" t="str">
        <f>IF('III - Mapas'!K628="ERRO2","Se no ponto 4.3.1 fez menção a horas de formação interna frequentada por elementos pertencentes ao grupo de pessoal ADMINISTRATIVO, deverá obrigatoriamente indicar no ponto 4.2.1 o nº de participantes deste grupo em acções de formação interna.",IF('III - Mapas'!K629="ERRO2","Se no ponto 4.3.2 fez menção a horas de formação externa frequentada por elementos pertencentes ao grupo de pessoal ADMINISTRATIVO, deverá obrigatoriamente indicar no ponto 4.2.2 o nº de participantes deste grupo em acções de formação externa.",IF('III - Mapas'!K630="ERRO2","Se no ponto 4.3.3 fez menção a horas de auto-formação frequentada por elementos pertencentes ao grupo de pessoal ADMINISTRATIVO, deverá obrigatoriamente indicar no ponto 4.2.3 o nº de participantes deste grupo em acções de auto-formação.",P99)))</f>
        <v>...</v>
      </c>
      <c r="P99" s="100" t="str">
        <f>IF('III - Mapas'!L628="ERRO2","Se no ponto 4.3.1 fez menção a horas de formação interna frequentada por elementos pertencentes ao grupo de pessoal AUXILIAR, deverá obrigatoriamente indicar no ponto 4.2.1 o nº de participantes deste grupo em acções de formação interna.",IF('III - Mapas'!L629="ERRO2","Se no ponto 4.3.2 fez menção a horas de formação externa frequentada por elementos pertencentes ao grupo de pessoal AUXILIAR, deverá obrigatoriamente indicar no ponto 4.2.2 o nº de participantes deste grupo em acções de formação externa.",IF('III - Mapas'!L630="ERRO2","Se no ponto 4.3.3 fez menção a horas de auto-formação frequentada por elementos pertencentes ao grupo de pessoal AUXILIAR, deverá obrigatoriamente indicar no ponto 4.2.3 o nº de participantes deste grupo em acções de auto-formação.",Q99)))</f>
        <v>...</v>
      </c>
      <c r="Q99" s="100" t="str">
        <f>IF('III - Mapas'!M628="ERRO2","Se no ponto 4.3.1 fez menção a horas de formação interna frequentada por elementos pertencentes ao grupo de pessoal OPERÁRIO, deverá obrigatoriamente indicar no ponto 4.2.1 o nº de participantes deste grupo em acções de formação interna.",IF('III - Mapas'!M629="ERRO2","Se no ponto 4.3.2 fez menção a horas de formação externa frequentada por elementos pertencentes ao grupo de pessoal OPERÁRIO, deverá obrigatoriamente indicar no ponto 4.2.2 o nº de participantes deste grupo em acções de formação externa.",IF('III - Mapas'!M630="ERRO2","Se no ponto 4.3.3 fez menção a horas de auto-formação frequentada por elementos pertencentes ao grupo de pessoal OPERÁRIO, deverá obrigatoriamente indicar no ponto 4.2.3 o nº de participantes deste grupo em acções de auto-formação.",R99)))</f>
        <v>...</v>
      </c>
      <c r="R99" s="100" t="str">
        <f>IF('III - Mapas'!N628="ERRO2","Se no ponto 4.3.1 fez menção a horas de formação interna frequentada por elementos pertencentes ao grupo de pessoal designado por OUTROS, deverá obrigatoriamente indicar no ponto 4.2.1 o nº de participantes deste grupo em acções de formação interna.",IF('III - Mapas'!N629="ERRO2","Se no ponto 4.3.2 fez menção a horas de formação externa frequentada por elementos pertencentes ao grupo de pessoal designado por OUTROS, deverá obrigatoriamente indicar no ponto 4.2.2 o nº de participantes deste grupo em acções de formação externa.",IF('III - Mapas'!N630="ERRO2","Se no ponto 4.3.3 fez menção a horas de auto-formação frequentada por elementos pertencentes ao grupo de pessoal designado por OUTROS, deverá obrigatoriamente indicar no ponto 4.2.3 o nº de participantes deste grupo em acções de auto-formação.","...")))</f>
        <v>...</v>
      </c>
      <c r="S99" s="100"/>
      <c r="T99" s="100"/>
      <c r="U99" s="100"/>
      <c r="V99" s="100"/>
      <c r="W99" s="100"/>
      <c r="X99" s="100"/>
      <c r="Y99" s="100"/>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100"/>
      <c r="AX99" s="100"/>
      <c r="AY99" s="100"/>
      <c r="AZ99" s="100"/>
      <c r="BA99" s="100"/>
      <c r="BB99" s="100"/>
      <c r="BC99" s="100"/>
      <c r="BD99" s="100"/>
      <c r="BE99" s="100"/>
      <c r="BF99" s="100"/>
      <c r="BG99" s="100"/>
      <c r="BH99" s="100"/>
      <c r="BI99" s="100"/>
      <c r="BJ99" s="100"/>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c r="CG99" s="100"/>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c r="EY99" s="100"/>
      <c r="EZ99" s="100"/>
      <c r="FA99" s="100"/>
      <c r="FB99" s="100"/>
      <c r="FC99" s="100"/>
      <c r="FD99" s="100"/>
      <c r="FE99" s="100"/>
      <c r="FF99" s="100"/>
      <c r="FG99" s="100"/>
      <c r="FH99" s="100"/>
      <c r="FI99" s="100"/>
      <c r="FJ99" s="100"/>
      <c r="FK99" s="100"/>
      <c r="FL99" s="100"/>
      <c r="FM99" s="100"/>
      <c r="FN99" s="100"/>
      <c r="FO99" s="100"/>
      <c r="FP99" s="100"/>
      <c r="FQ99" s="100"/>
      <c r="FR99" s="100"/>
      <c r="FS99" s="100"/>
      <c r="FT99" s="100"/>
      <c r="FU99" s="100"/>
      <c r="FV99" s="100"/>
      <c r="FW99" s="100"/>
      <c r="FX99" s="100"/>
      <c r="FY99" s="100"/>
      <c r="FZ99" s="100"/>
      <c r="GA99" s="100"/>
      <c r="GB99" s="100"/>
      <c r="GC99" s="100"/>
      <c r="GD99" s="100"/>
      <c r="GE99" s="100"/>
      <c r="GF99" s="100"/>
      <c r="GG99" s="100"/>
      <c r="GH99" s="100"/>
      <c r="GI99" s="100"/>
      <c r="GJ99" s="100"/>
      <c r="GK99" s="100"/>
      <c r="GL99" s="100"/>
      <c r="GM99" s="100"/>
      <c r="GN99" s="100"/>
      <c r="GO99" s="100"/>
      <c r="GP99" s="100"/>
      <c r="GQ99" s="100"/>
      <c r="GR99" s="100"/>
      <c r="GS99" s="100"/>
      <c r="GT99" s="100"/>
      <c r="GU99" s="100"/>
      <c r="GV99" s="100"/>
      <c r="GW99" s="100"/>
      <c r="GX99" s="100"/>
      <c r="GY99" s="100"/>
      <c r="GZ99" s="100"/>
      <c r="HA99" s="100"/>
      <c r="HB99" s="100"/>
      <c r="HC99" s="100"/>
      <c r="HD99" s="100"/>
      <c r="HE99" s="100"/>
      <c r="HF99" s="100"/>
      <c r="HG99" s="100"/>
      <c r="HH99" s="100"/>
      <c r="HI99" s="100"/>
      <c r="HJ99" s="100"/>
      <c r="HK99" s="100"/>
      <c r="HL99" s="100"/>
      <c r="HM99" s="100"/>
      <c r="HN99" s="100"/>
      <c r="HO99" s="100"/>
      <c r="HP99" s="100"/>
      <c r="HQ99" s="100"/>
      <c r="HR99" s="100"/>
      <c r="HS99" s="100"/>
      <c r="HT99" s="100"/>
      <c r="HU99" s="100"/>
      <c r="HV99" s="100"/>
      <c r="HW99" s="100"/>
      <c r="HX99" s="100"/>
      <c r="HY99" s="100"/>
      <c r="HZ99" s="100"/>
      <c r="IA99" s="100"/>
      <c r="IB99" s="100"/>
      <c r="IC99" s="100"/>
      <c r="ID99" s="100"/>
      <c r="IE99" s="100"/>
      <c r="IF99" s="100"/>
      <c r="IG99" s="100"/>
      <c r="IH99" s="100"/>
      <c r="II99" s="100"/>
      <c r="IJ99" s="100"/>
      <c r="IK99" s="100"/>
      <c r="IL99" s="100"/>
      <c r="IM99" s="100"/>
      <c r="IN99" s="100"/>
      <c r="IO99" s="100"/>
      <c r="IP99" s="100"/>
      <c r="IQ99" s="100"/>
      <c r="IR99" s="100"/>
      <c r="IS99" s="100"/>
      <c r="IT99" s="100"/>
      <c r="IU99" s="100"/>
      <c r="IV99" s="100"/>
    </row>
    <row r="100" spans="2:256" ht="12.75" customHeight="1">
      <c r="B100" s="732"/>
      <c r="C100" s="732"/>
      <c r="D100" s="94"/>
      <c r="E100" s="107" t="str">
        <f>G99</f>
        <v>Por favor preencha todas as células em aberto. Se não existirem ocorrências a registar deverá introduzir o número zero.</v>
      </c>
      <c r="F100" s="107"/>
      <c r="G100" s="107"/>
      <c r="H100" s="107"/>
      <c r="I100" s="107"/>
      <c r="J100" s="107"/>
      <c r="K100" s="107"/>
      <c r="L100" s="107"/>
      <c r="M100" s="107"/>
      <c r="N100" s="107"/>
      <c r="O100" s="107"/>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3"/>
      <c r="GY100" s="103"/>
      <c r="GZ100" s="103"/>
      <c r="HA100" s="103"/>
      <c r="HB100" s="103"/>
      <c r="HC100" s="103"/>
      <c r="HD100" s="103"/>
      <c r="HE100" s="103"/>
      <c r="HF100" s="103"/>
      <c r="HG100" s="103"/>
      <c r="HH100" s="103"/>
      <c r="HI100" s="103"/>
      <c r="HJ100" s="103"/>
      <c r="HK100" s="103"/>
      <c r="HL100" s="103"/>
      <c r="HM100" s="103"/>
      <c r="HN100" s="103"/>
      <c r="HO100" s="103"/>
      <c r="HP100" s="103"/>
      <c r="HQ100" s="103"/>
      <c r="HR100" s="103"/>
      <c r="HS100" s="103"/>
      <c r="HT100" s="103"/>
      <c r="HU100" s="103"/>
      <c r="HV100" s="103"/>
      <c r="HW100" s="103"/>
      <c r="HX100" s="103"/>
      <c r="HY100" s="103"/>
      <c r="HZ100" s="103"/>
      <c r="IA100" s="103"/>
      <c r="IB100" s="103"/>
      <c r="IC100" s="103"/>
      <c r="ID100" s="103"/>
      <c r="IE100" s="103"/>
      <c r="IF100" s="103"/>
      <c r="IG100" s="103"/>
      <c r="IH100" s="103"/>
      <c r="II100" s="103"/>
      <c r="IJ100" s="103"/>
      <c r="IK100" s="103"/>
      <c r="IL100" s="103"/>
      <c r="IM100" s="103"/>
      <c r="IN100" s="103"/>
      <c r="IO100" s="103"/>
      <c r="IP100" s="103"/>
      <c r="IQ100" s="103"/>
      <c r="IR100" s="103"/>
      <c r="IS100" s="103"/>
      <c r="IT100" s="103"/>
      <c r="IU100" s="103"/>
      <c r="IV100" s="103"/>
    </row>
    <row r="101" ht="12.75" customHeight="1"/>
    <row r="102" spans="2:256" s="175" customFormat="1" ht="12.75" customHeight="1">
      <c r="B102" s="733" t="s">
        <v>577</v>
      </c>
      <c r="C102" s="733"/>
      <c r="D102" s="169"/>
      <c r="E102" s="170" t="str">
        <f>IF(E103="...","Preenchido",IF(E103="Por favor preencha todas as células em aberto. Se não existirem ocorrências a registar deverá introduzir o número zero.","Por preencher","Preenchido com erros!"))</f>
        <v>Por preencher</v>
      </c>
      <c r="F102" s="171"/>
      <c r="G102" s="172" t="str">
        <f>IF('III - Mapas'!Q625&lt;&gt;0,"Por favor preencha todas as células em aberto. Se não existirem ocorrências a registar deverá introduzir o número zero.",H102)</f>
        <v>Por favor preencha todas as células em aberto. Se não existirem ocorrências a registar deverá introduzir o número zero.</v>
      </c>
      <c r="H102" s="173" t="str">
        <f>IF('III - Mapas'!D628="ERRO1","Se no ponto 4.2.1 indicou elementos detentores de CARGOS POLITICOS/PESSOAL DOS GABINETES como tendo participado em acções de formação interna, deverá obrigatoriamente indicar no ponto 4.3.1 o nº total de horas de formação interna frequentada pelos mesmos.",IF('III - Mapas'!D629="ERRO1","Se no ponto 4.2.2 indicou elementos detentores de CARGOS POLITICOS/PESSOAL DOS GABINETES como tendo participado em acções de formação interna, deverá obrigatoriamente indicar no ponto 4.3.2 o nº total de horas de formação interna frequentada pelos mesmos.",IF('III - Mapas'!D630="ERRO1","Se no ponto 4.2.3 indicou elementos detentores de CARGOS POLITICOS/PESSOAL DOS GABINETES como tendo participado em acções de formação interna, deverá obrigatoriamente indicar no ponto 4.3.3 o nº total de horas de formação interna frequentada pelos mesmos.",I102)))</f>
        <v>...</v>
      </c>
      <c r="I102" s="173" t="str">
        <f>IF('III - Mapas'!E628="ERRO1","Se no ponto 4.2.1 indicou elementos pertencentes ao grupo de pessoal DIRIGENTE como tendo participado em acções de formação interna, deverá obrigatoriamente indicar no ponto 4.3.1 o nº total de horas de formação interna frequentada pelos mesmos.",IF('III - Mapas'!E629="ERRO1","Se no ponto 4.2.2 indicou elementos pertencentes ao grupo de pessoal DIRIGENTE como tendo participado em acções de formação interna, deverá obrigatoriamente indicar no ponto 4.3.2 o nº total de horas de formação interna frequentada pelos mesmos.",IF('III - Mapas'!E630="ERRO1","Se no ponto 4.2.3 indicou elementos pertencentes ao grupo de pessoal DIRIGENTE como tendo participado em acções de formação interna, deverá obrigatoriamente indicar no ponto 4.3.3 o nº total de horas de formação interna frequentada pelos mesmos.",J102)))</f>
        <v>...</v>
      </c>
      <c r="J102" s="173" t="str">
        <f>IF('III - Mapas'!F628="ERRO1","Se no ponto 4.2.1 indicou elementos pertencentes ao grupo de pessoal DOCENTE como tendo participado em acções de formação interna, deverá obrigatoriamente indicar no ponto 4.3.1 o nº total de horas de formação interna frequentada pelos mesmos.",IF('III - Mapas'!F629="ERRO1","Se no ponto 4.2.2 indicou elementos pertencentes ao grupo de pessoal DOCENTE como tendo participado em acções de formação interna, deverá obrigatoriamente indicar no ponto 4.3.2 o nº total de horas de formação interna frequentada pelos mesmos.",IF('III - Mapas'!F630="ERRO1","Se no ponto 4.2.3 indicou elementos pertencentes ao grupo de pessoal DOCENTE como tendo participado em acções de formação interna, deverá obrigatoriamente indicar no ponto 4.3.3 o nº total de horas de formação interna frequentada pelos mesmos.",K102)))</f>
        <v>...</v>
      </c>
      <c r="K102" s="173" t="str">
        <f>IF('III - Mapas'!G628="ERRO1","Se no ponto 4.2.1 indicou elementos pertencentes ao grupo de pessoal de INFORMÁTICA como tendo participado em acções de formação interna, deverá obrigatoriamente indicar no ponto 4.3.1 o nº total de horas de formação interna frequentada pelos mesmos.",IF('III - Mapas'!G629="ERRO1","Se no ponto 4.2.2 indicou elementos pertencentes ao grupo de pessoal de INFORMÁTICA como tendo participado em acções de formação interna, deverá obrigatoriamente indicar no ponto 4.3.2 o nº total de horas de formação interna frequentada pelos mesmos.",IF('III - Mapas'!G630="ERRO1","Se no ponto 4.2.3 indicou elementos pertencentes ao grupo de pessoal de INFORMÁTICA como tendo participado em acções de formação interna, deverá obrigatoriamente indicar no ponto 4.3.3 o nº total de horas de formação interna frequentada pelos mesmos.",L102)))</f>
        <v>...</v>
      </c>
      <c r="L102" s="173" t="str">
        <f>IF('III - Mapas'!H628="ERRO1","Se no ponto 4.2.1 indicou elementos pertencentes ao grupo de pessoal TÉCNICO SUPERIOR como tendo participado em acções de formação interna, deverá obrigatoriamente indicar no ponto 4.3.1 o nº total de horas de formação interna frequentada pelos mesmos.",IF('III - Mapas'!H629="ERRO1","Se no ponto 4.2.2 indicou elementos pertencentes ao grupo de pessoal TÉCNICO SUPERIOR como tendo participado em acções de formação interna, deverá obrigatoriamente indicar no ponto 4.3.2 o nº total de horas de formação interna frequentada pelos mesmos.",IF('III - Mapas'!H630="ERRO1","Se no ponto 4.2.3 indicou elementos pertencentes ao grupo de pessoal TÉCNICO SUPERIOR como tendo participado em acções de formação interna, deverá obrigatoriamente indicar no ponto 4.3.3 o nº total de horas de formação interna frequentada pelos mesmos.",M102)))</f>
        <v>...</v>
      </c>
      <c r="M102" s="173" t="str">
        <f>IF('III - Mapas'!I628="ERRO1","Se no ponto 4.2.1 indicou elementos pertencentes ao grupo de pessoal TÉCNICO como tendo participado em acções de formação interna, deverá obrigatoriamente indicar no ponto 4.3.1 o nº total de horas de formação interna frequentada pelos mesmos.",IF('III - Mapas'!I629="ERRO1","Se no ponto 4.2.2 indicou elementos pertencentes ao grupo de pessoal TÉCNICO como tendo participado em acções de formação interna, deverá obrigatoriamente indicar no ponto 4.3.2 o nº total de horas de formação interna frequentada pelos mesmos.",IF('III - Mapas'!I630="ERRO1","Se no ponto 4.2.3 indicou elementos pertencentes ao grupo de pessoal TÉCNICO como tendo participado em acções de formação interna, deverá obrigatoriamente indicar no ponto 4.3.3 o nº total de horas de formação interna frequentada pelos mesmos.",N102)))</f>
        <v>...</v>
      </c>
      <c r="N102" s="173" t="str">
        <f>IF('III - Mapas'!J628="ERRO1","Se no ponto 4.2.1 indicou elementos pertencentes ao grupo de pessoal TÉC-PROFISSIONAL como tendo participado em acções de formação interna, deverá obrigatoriamente indicar no ponto 4.3.1 o nº total de horas de formação interna frequentada pelos mesmos.",IF('III - Mapas'!J629="ERRO1","Se no ponto 4.2.2 indicou elementos pertencentes ao grupo de pessoal TÉC-PROFISSIONAL como tendo participado em acções de formação interna, deverá obrigatoriamente indicar no ponto 4.3.2 o nº total de horas de formação interna frequentada pelos mesmos.",IF('III - Mapas'!J630="ERRO1","Se no ponto 4.2.3 indicou elementos pertencentes ao grupo de pessoal TÉC-PROFISSIONAL como tendo participado em acções de formação interna, deverá obrigatoriamente indicar no ponto 4.3.3 o nº total de horas de formação interna frequentada pelos mesmos.",O102)))</f>
        <v>...</v>
      </c>
      <c r="O102" s="173" t="str">
        <f>IF('III - Mapas'!K628="ERRO1","Se no ponto 4.2.1 indicou elementos pertencentes ao grupo de pessoal ADMINISTRATIVO como tendo participado em acções de formação interna, deverá obrigatoriamente indicar no ponto 4.3.1 o nº total de horas de formação interna frequentada pelos mesmos.",IF('III - Mapas'!K629="ERRO1","Se no ponto 4.2.2 indicou elementos pertencentes ao grupo de pessoal ADMINISTRATIVO como tendo participado em acções de formação interna, deverá obrigatoriamente indicar no ponto 4.3.2 o nº total de horas de formação interna frequentada pelos mesmos.",IF('III - Mapas'!K630="ERRO1","Se no ponto 4.2.3 indicou elementos pertencentes ao grupo de pessoal ADMINISTRATIVO como tendo participado em acções de formação interna, deverá obrigatoriamente indicar no ponto 4.3.3 o nº total de horas de formação interna frequentada pelos mesmos.",P102)))</f>
        <v>...</v>
      </c>
      <c r="P102" s="387" t="str">
        <f>IF('III - Mapas'!L628="ERRO1","Se no ponto 4.2.1 indicou elementos pertencentes ao grupo de pessoal AUXILIAR como tendo participado em acções de formação interna, deverá obrigatoriamente indicar no ponto 4.3.1 o nº total de horas de formação interna frequentada pelos mesmos.",IF('III - Mapas'!L629="ERRO1","Se no ponto 4.2.2 indicou elementos pertencentes ao grupo de pessoal AUXILIAR como tendo participado em acções de formação interna, deverá obrigatoriamente indicar no ponto 4.3.2 o nº total de horas de formação interna frequentada pelos mesmos.",IF('III - Mapas'!L630="ERRO1","Se no ponto 4.2.3 indicou elementos pertencentes ao grupo de pessoal AUXILIAR como tendo participado em acções de formação interna, deverá obrigatoriamente indicar no ponto 4.3.3 o nº total de horas de formação interna frequentada pelos mesmos.",Q102)))</f>
        <v>...</v>
      </c>
      <c r="Q102" s="387" t="str">
        <f>IF('III - Mapas'!M628="ERRO1","Se no ponto 4.2.1 indicou elementos pertencentes ao grupo de pessoal OPERÁRIO como tendo participado em acções de formação interna, deverá obrigatoriamente indicar no ponto 4.3.1 o nº total de horas de formação interna frequentada pelos mesmos.",IF('III - Mapas'!M629="ERRO1","Se no ponto 4.2.2 indicou elementos pertencentes ao grupo de pessoal OPERÁRIO como tendo participado em acções de formação interna, deverá obrigatoriamente indicar no ponto 4.3.2 o nº total de horas de formação interna frequentada pelos mesmos.",IF('III - Mapas'!M630="ERRO1","Se no ponto 4.2.3 indicou elementos pertencentes ao grupo de pessoal OPERÁRIO como tendo participado em acções de formação interna, deverá obrigatoriamente indicar no ponto 4.3.3 o nº total de horas de formação interna frequentada pelos mesmos.",R102)))</f>
        <v>...</v>
      </c>
      <c r="R102" s="387" t="str">
        <f>IF('III - Mapas'!N628="ERRO1","Se no ponto 4.2.1 indicou elementos pertencentes ao grupo de pessoal designado OUTROS como tendo participado em acções de formação interna, deverá obrigatoriamente indicar no ponto 4.3.1 o nº total de horas de formação interna frequentada pelos mesmos.",IF('III - Mapas'!N629="ERRO1","Se no ponto 4.2.2 indicou elementos pertencentes ao grupo de pessoal designado OUTROS como tendo participado em acções de formação interna, deverá obrigatoriamente indicar no ponto 4.3.2 o nº total de horas de formação interna frequentada pelos mesmos.",IF('III - Mapas'!N630="ERRO1","Se no ponto 4.2.3 indicou elementos pertencentes ao grupo de pessoal designado OUTROS como tendo participado em acções de formação interna, deverá obrigatoriamente indicar no ponto 4.3.3 o nº total de horas de formação interna frequentada pelos mesmos.","...")))</f>
        <v>...</v>
      </c>
      <c r="S102" s="387"/>
      <c r="T102" s="387"/>
      <c r="U102" s="387"/>
      <c r="V102" s="387"/>
      <c r="W102" s="387"/>
      <c r="X102" s="387"/>
      <c r="Y102" s="387"/>
      <c r="Z102" s="387"/>
      <c r="AA102" s="387"/>
      <c r="AB102" s="387"/>
      <c r="AC102" s="387"/>
      <c r="AD102" s="387"/>
      <c r="AE102" s="387"/>
      <c r="AF102" s="387"/>
      <c r="AG102" s="387"/>
      <c r="AH102" s="387"/>
      <c r="AI102" s="387"/>
      <c r="AJ102" s="387"/>
      <c r="AK102" s="387"/>
      <c r="AL102" s="387"/>
      <c r="AM102" s="387"/>
      <c r="AN102" s="387"/>
      <c r="AO102" s="387"/>
      <c r="AP102" s="387"/>
      <c r="AQ102" s="387"/>
      <c r="AR102" s="387"/>
      <c r="AS102" s="387"/>
      <c r="AT102" s="387"/>
      <c r="AU102" s="387"/>
      <c r="AV102" s="387"/>
      <c r="AW102" s="387"/>
      <c r="AX102" s="387"/>
      <c r="AY102" s="387"/>
      <c r="AZ102" s="387"/>
      <c r="BA102" s="387"/>
      <c r="BB102" s="387"/>
      <c r="BC102" s="387"/>
      <c r="BD102" s="387"/>
      <c r="BE102" s="387"/>
      <c r="BF102" s="387"/>
      <c r="BG102" s="387"/>
      <c r="BH102" s="387"/>
      <c r="BI102" s="387"/>
      <c r="BJ102" s="387"/>
      <c r="BK102" s="387"/>
      <c r="BL102" s="387"/>
      <c r="BM102" s="387"/>
      <c r="BN102" s="387"/>
      <c r="BO102" s="387"/>
      <c r="BP102" s="387"/>
      <c r="BQ102" s="387"/>
      <c r="BR102" s="387"/>
      <c r="BS102" s="387"/>
      <c r="BT102" s="387"/>
      <c r="BU102" s="387"/>
      <c r="BV102" s="387"/>
      <c r="BW102" s="387"/>
      <c r="BX102" s="387"/>
      <c r="BY102" s="387"/>
      <c r="BZ102" s="387"/>
      <c r="CA102" s="387"/>
      <c r="CB102" s="387"/>
      <c r="CC102" s="387"/>
      <c r="CD102" s="387"/>
      <c r="CE102" s="387"/>
      <c r="CF102" s="387"/>
      <c r="CG102" s="387"/>
      <c r="CH102" s="387"/>
      <c r="CI102" s="387"/>
      <c r="CJ102" s="387"/>
      <c r="CK102" s="387"/>
      <c r="CL102" s="387"/>
      <c r="CM102" s="387"/>
      <c r="CN102" s="387"/>
      <c r="CO102" s="387"/>
      <c r="CP102" s="387"/>
      <c r="CQ102" s="387"/>
      <c r="CR102" s="387"/>
      <c r="CS102" s="387"/>
      <c r="CT102" s="387"/>
      <c r="CU102" s="387"/>
      <c r="CV102" s="387"/>
      <c r="CW102" s="387"/>
      <c r="CX102" s="387"/>
      <c r="CY102" s="387"/>
      <c r="CZ102" s="387"/>
      <c r="DA102" s="387"/>
      <c r="DB102" s="387"/>
      <c r="DC102" s="387"/>
      <c r="DD102" s="387"/>
      <c r="DE102" s="387"/>
      <c r="DF102" s="387"/>
      <c r="DG102" s="387"/>
      <c r="DH102" s="387"/>
      <c r="DI102" s="387"/>
      <c r="DJ102" s="387"/>
      <c r="DK102" s="387"/>
      <c r="DL102" s="387"/>
      <c r="DM102" s="387"/>
      <c r="DN102" s="387"/>
      <c r="DO102" s="387"/>
      <c r="DP102" s="387"/>
      <c r="DQ102" s="387"/>
      <c r="DR102" s="387"/>
      <c r="DS102" s="387"/>
      <c r="DT102" s="387"/>
      <c r="DU102" s="387"/>
      <c r="DV102" s="387"/>
      <c r="DW102" s="387"/>
      <c r="DX102" s="387"/>
      <c r="DY102" s="387"/>
      <c r="DZ102" s="387"/>
      <c r="EA102" s="387"/>
      <c r="EB102" s="387"/>
      <c r="EC102" s="387"/>
      <c r="ED102" s="387"/>
      <c r="EE102" s="387"/>
      <c r="EF102" s="387"/>
      <c r="EG102" s="387"/>
      <c r="EH102" s="387"/>
      <c r="EI102" s="387"/>
      <c r="EJ102" s="387"/>
      <c r="EK102" s="387"/>
      <c r="EL102" s="387"/>
      <c r="EM102" s="387"/>
      <c r="EN102" s="387"/>
      <c r="EO102" s="387"/>
      <c r="EP102" s="387"/>
      <c r="EQ102" s="387"/>
      <c r="ER102" s="387"/>
      <c r="ES102" s="387"/>
      <c r="ET102" s="387"/>
      <c r="EU102" s="387"/>
      <c r="EV102" s="387"/>
      <c r="EW102" s="387"/>
      <c r="EX102" s="387"/>
      <c r="EY102" s="387"/>
      <c r="EZ102" s="387"/>
      <c r="FA102" s="387"/>
      <c r="FB102" s="387"/>
      <c r="FC102" s="387"/>
      <c r="FD102" s="387"/>
      <c r="FE102" s="387"/>
      <c r="FF102" s="387"/>
      <c r="FG102" s="387"/>
      <c r="FH102" s="387"/>
      <c r="FI102" s="387"/>
      <c r="FJ102" s="387"/>
      <c r="FK102" s="387"/>
      <c r="FL102" s="387"/>
      <c r="FM102" s="387"/>
      <c r="FN102" s="387"/>
      <c r="FO102" s="387"/>
      <c r="FP102" s="387"/>
      <c r="FQ102" s="387"/>
      <c r="FR102" s="387"/>
      <c r="FS102" s="387"/>
      <c r="FT102" s="387"/>
      <c r="FU102" s="387"/>
      <c r="FV102" s="387"/>
      <c r="FW102" s="387"/>
      <c r="FX102" s="387"/>
      <c r="FY102" s="387"/>
      <c r="FZ102" s="387"/>
      <c r="GA102" s="387"/>
      <c r="GB102" s="387"/>
      <c r="GC102" s="387"/>
      <c r="GD102" s="387"/>
      <c r="GE102" s="387"/>
      <c r="GF102" s="387"/>
      <c r="GG102" s="387"/>
      <c r="GH102" s="387"/>
      <c r="GI102" s="387"/>
      <c r="GJ102" s="387"/>
      <c r="GK102" s="387"/>
      <c r="GL102" s="387"/>
      <c r="GM102" s="387"/>
      <c r="GN102" s="387"/>
      <c r="GO102" s="387"/>
      <c r="GP102" s="387"/>
      <c r="GQ102" s="387"/>
      <c r="GR102" s="387"/>
      <c r="GS102" s="387"/>
      <c r="GT102" s="387"/>
      <c r="GU102" s="387"/>
      <c r="GV102" s="387"/>
      <c r="GW102" s="387"/>
      <c r="GX102" s="387"/>
      <c r="GY102" s="387"/>
      <c r="GZ102" s="387"/>
      <c r="HA102" s="387"/>
      <c r="HB102" s="387"/>
      <c r="HC102" s="387"/>
      <c r="HD102" s="387"/>
      <c r="HE102" s="387"/>
      <c r="HF102" s="387"/>
      <c r="HG102" s="387"/>
      <c r="HH102" s="387"/>
      <c r="HI102" s="387"/>
      <c r="HJ102" s="387"/>
      <c r="HK102" s="387"/>
      <c r="HL102" s="387"/>
      <c r="HM102" s="387"/>
      <c r="HN102" s="387"/>
      <c r="HO102" s="387"/>
      <c r="HP102" s="387"/>
      <c r="HQ102" s="387"/>
      <c r="HR102" s="387"/>
      <c r="HS102" s="387"/>
      <c r="HT102" s="387"/>
      <c r="HU102" s="387"/>
      <c r="HV102" s="387"/>
      <c r="HW102" s="387"/>
      <c r="HX102" s="387"/>
      <c r="HY102" s="387"/>
      <c r="HZ102" s="387"/>
      <c r="IA102" s="387"/>
      <c r="IB102" s="387"/>
      <c r="IC102" s="387"/>
      <c r="ID102" s="387"/>
      <c r="IE102" s="387"/>
      <c r="IF102" s="387"/>
      <c r="IG102" s="387"/>
      <c r="IH102" s="387"/>
      <c r="II102" s="387"/>
      <c r="IJ102" s="387"/>
      <c r="IK102" s="387"/>
      <c r="IL102" s="387"/>
      <c r="IM102" s="387"/>
      <c r="IN102" s="387"/>
      <c r="IO102" s="387"/>
      <c r="IP102" s="387"/>
      <c r="IQ102" s="387"/>
      <c r="IR102" s="387"/>
      <c r="IS102" s="387"/>
      <c r="IT102" s="387"/>
      <c r="IU102" s="387"/>
      <c r="IV102" s="387"/>
    </row>
    <row r="103" spans="2:256" s="175" customFormat="1" ht="12.75" customHeight="1">
      <c r="B103" s="734"/>
      <c r="C103" s="734"/>
      <c r="D103" s="169"/>
      <c r="E103" s="176" t="str">
        <f>G102</f>
        <v>Por favor preencha todas as células em aberto. Se não existirem ocorrências a registar deverá introduzir o número zero.</v>
      </c>
      <c r="F103" s="388"/>
      <c r="G103" s="388"/>
      <c r="H103" s="388"/>
      <c r="I103" s="388"/>
      <c r="J103" s="388"/>
      <c r="K103" s="388"/>
      <c r="L103" s="388"/>
      <c r="M103" s="388"/>
      <c r="N103" s="388"/>
      <c r="O103" s="388"/>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c r="CM103" s="177"/>
      <c r="CN103" s="177"/>
      <c r="CO103" s="177"/>
      <c r="CP103" s="177"/>
      <c r="CQ103" s="177"/>
      <c r="CR103" s="177"/>
      <c r="CS103" s="177"/>
      <c r="CT103" s="177"/>
      <c r="CU103" s="177"/>
      <c r="CV103" s="177"/>
      <c r="CW103" s="177"/>
      <c r="CX103" s="177"/>
      <c r="CY103" s="177"/>
      <c r="CZ103" s="177"/>
      <c r="DA103" s="177"/>
      <c r="DB103" s="177"/>
      <c r="DC103" s="177"/>
      <c r="DD103" s="177"/>
      <c r="DE103" s="177"/>
      <c r="DF103" s="177"/>
      <c r="DG103" s="177"/>
      <c r="DH103" s="177"/>
      <c r="DI103" s="177"/>
      <c r="DJ103" s="177"/>
      <c r="DK103" s="177"/>
      <c r="DL103" s="177"/>
      <c r="DM103" s="177"/>
      <c r="DN103" s="177"/>
      <c r="DO103" s="177"/>
      <c r="DP103" s="177"/>
      <c r="DQ103" s="177"/>
      <c r="DR103" s="177"/>
      <c r="DS103" s="177"/>
      <c r="DT103" s="177"/>
      <c r="DU103" s="177"/>
      <c r="DV103" s="177"/>
      <c r="DW103" s="177"/>
      <c r="DX103" s="177"/>
      <c r="DY103" s="177"/>
      <c r="DZ103" s="177"/>
      <c r="EA103" s="177"/>
      <c r="EB103" s="177"/>
      <c r="EC103" s="177"/>
      <c r="ED103" s="177"/>
      <c r="EE103" s="177"/>
      <c r="EF103" s="177"/>
      <c r="EG103" s="177"/>
      <c r="EH103" s="177"/>
      <c r="EI103" s="177"/>
      <c r="EJ103" s="177"/>
      <c r="EK103" s="177"/>
      <c r="EL103" s="177"/>
      <c r="EM103" s="177"/>
      <c r="EN103" s="177"/>
      <c r="EO103" s="177"/>
      <c r="EP103" s="177"/>
      <c r="EQ103" s="177"/>
      <c r="ER103" s="177"/>
      <c r="ES103" s="177"/>
      <c r="ET103" s="177"/>
      <c r="EU103" s="177"/>
      <c r="EV103" s="177"/>
      <c r="EW103" s="177"/>
      <c r="EX103" s="177"/>
      <c r="EY103" s="177"/>
      <c r="EZ103" s="177"/>
      <c r="FA103" s="177"/>
      <c r="FB103" s="177"/>
      <c r="FC103" s="177"/>
      <c r="FD103" s="177"/>
      <c r="FE103" s="177"/>
      <c r="FF103" s="177"/>
      <c r="FG103" s="177"/>
      <c r="FH103" s="177"/>
      <c r="FI103" s="177"/>
      <c r="FJ103" s="177"/>
      <c r="FK103" s="177"/>
      <c r="FL103" s="177"/>
      <c r="FM103" s="177"/>
      <c r="FN103" s="177"/>
      <c r="FO103" s="177"/>
      <c r="FP103" s="177"/>
      <c r="FQ103" s="177"/>
      <c r="FR103" s="177"/>
      <c r="FS103" s="177"/>
      <c r="FT103" s="177"/>
      <c r="FU103" s="177"/>
      <c r="FV103" s="177"/>
      <c r="FW103" s="177"/>
      <c r="FX103" s="177"/>
      <c r="FY103" s="177"/>
      <c r="FZ103" s="177"/>
      <c r="GA103" s="177"/>
      <c r="GB103" s="177"/>
      <c r="GC103" s="177"/>
      <c r="GD103" s="177"/>
      <c r="GE103" s="177"/>
      <c r="GF103" s="177"/>
      <c r="GG103" s="177"/>
      <c r="GH103" s="177"/>
      <c r="GI103" s="177"/>
      <c r="GJ103" s="177"/>
      <c r="GK103" s="177"/>
      <c r="GL103" s="177"/>
      <c r="GM103" s="177"/>
      <c r="GN103" s="177"/>
      <c r="GO103" s="177"/>
      <c r="GP103" s="177"/>
      <c r="GQ103" s="177"/>
      <c r="GR103" s="177"/>
      <c r="GS103" s="177"/>
      <c r="GT103" s="177"/>
      <c r="GU103" s="177"/>
      <c r="GV103" s="177"/>
      <c r="GW103" s="177"/>
      <c r="GX103" s="177"/>
      <c r="GY103" s="177"/>
      <c r="GZ103" s="177"/>
      <c r="HA103" s="177"/>
      <c r="HB103" s="177"/>
      <c r="HC103" s="177"/>
      <c r="HD103" s="177"/>
      <c r="HE103" s="177"/>
      <c r="HF103" s="177"/>
      <c r="HG103" s="177"/>
      <c r="HH103" s="177"/>
      <c r="HI103" s="177"/>
      <c r="HJ103" s="177"/>
      <c r="HK103" s="177"/>
      <c r="HL103" s="177"/>
      <c r="HM103" s="177"/>
      <c r="HN103" s="177"/>
      <c r="HO103" s="177"/>
      <c r="HP103" s="177"/>
      <c r="HQ103" s="177"/>
      <c r="HR103" s="177"/>
      <c r="HS103" s="177"/>
      <c r="HT103" s="177"/>
      <c r="HU103" s="177"/>
      <c r="HV103" s="177"/>
      <c r="HW103" s="177"/>
      <c r="HX103" s="177"/>
      <c r="HY103" s="177"/>
      <c r="HZ103" s="177"/>
      <c r="IA103" s="177"/>
      <c r="IB103" s="177"/>
      <c r="IC103" s="177"/>
      <c r="ID103" s="177"/>
      <c r="IE103" s="177"/>
      <c r="IF103" s="177"/>
      <c r="IG103" s="177"/>
      <c r="IH103" s="177"/>
      <c r="II103" s="177"/>
      <c r="IJ103" s="177"/>
      <c r="IK103" s="177"/>
      <c r="IL103" s="177"/>
      <c r="IM103" s="177"/>
      <c r="IN103" s="177"/>
      <c r="IO103" s="177"/>
      <c r="IP103" s="177"/>
      <c r="IQ103" s="177"/>
      <c r="IR103" s="177"/>
      <c r="IS103" s="177"/>
      <c r="IT103" s="177"/>
      <c r="IU103" s="177"/>
      <c r="IV103" s="177"/>
    </row>
    <row r="104" ht="12.75" customHeight="1"/>
    <row r="105" spans="2:256" ht="12.75" customHeight="1">
      <c r="B105" s="731" t="s">
        <v>578</v>
      </c>
      <c r="C105" s="731"/>
      <c r="D105" s="94"/>
      <c r="E105" s="95" t="str">
        <f>IF(E106="...","Preenchido",IF(E106="Por favor preencha todas as células em aberto. Se não existirem ocorrências a registar deverá introduzir o número zero.","Por preencher","Preenchido, mas com reservas"))</f>
        <v>Por preencher</v>
      </c>
      <c r="F105" s="96"/>
      <c r="G105" s="97" t="str">
        <f>IF('III - Mapas'!H632&lt;&gt;0,"Por favor preencha todas as células em aberto. Se não existirem ocorrências a registar deverá introduzir o número zero.",IF('III - Mapas'!I632="ERRO1","Referiu no ponto 4.1.1 a existência de acções de formação internas, todavia não fez referências a quaisquer despesas com as mesmas no ponto 4.4.1. Por favor verifique esta situação.",IF('III - Mapas'!I632="ERRO2","Referiu no ponto 4.1.2 a existência de acções de formação externas, todavia não fez referências a quaisquer despesas com as mesmas no ponto 4.4.2. Por favor verifique esta situação.","...")))</f>
        <v>Por favor preencha todas as células em aberto. Se não existirem ocorrências a registar deverá introduzir o número zero.</v>
      </c>
      <c r="H105" s="98"/>
      <c r="I105" s="98"/>
      <c r="J105" s="98"/>
      <c r="K105" s="98"/>
      <c r="L105" s="98"/>
      <c r="M105" s="98"/>
      <c r="N105" s="98"/>
      <c r="O105" s="9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c r="FV105" s="108"/>
      <c r="FW105" s="108"/>
      <c r="FX105" s="108"/>
      <c r="FY105" s="108"/>
      <c r="FZ105" s="108"/>
      <c r="GA105" s="108"/>
      <c r="GB105" s="108"/>
      <c r="GC105" s="108"/>
      <c r="GD105" s="108"/>
      <c r="GE105" s="108"/>
      <c r="GF105" s="108"/>
      <c r="GG105" s="108"/>
      <c r="GH105" s="108"/>
      <c r="GI105" s="108"/>
      <c r="GJ105" s="108"/>
      <c r="GK105" s="108"/>
      <c r="GL105" s="108"/>
      <c r="GM105" s="108"/>
      <c r="GN105" s="108"/>
      <c r="GO105" s="108"/>
      <c r="GP105" s="108"/>
      <c r="GQ105" s="108"/>
      <c r="GR105" s="108"/>
      <c r="GS105" s="108"/>
      <c r="GT105" s="108"/>
      <c r="GU105" s="108"/>
      <c r="GV105" s="108"/>
      <c r="GW105" s="108"/>
      <c r="GX105" s="108"/>
      <c r="GY105" s="108"/>
      <c r="GZ105" s="108"/>
      <c r="HA105" s="108"/>
      <c r="HB105" s="108"/>
      <c r="HC105" s="108"/>
      <c r="HD105" s="108"/>
      <c r="HE105" s="108"/>
      <c r="HF105" s="108"/>
      <c r="HG105" s="108"/>
      <c r="HH105" s="108"/>
      <c r="HI105" s="108"/>
      <c r="HJ105" s="108"/>
      <c r="HK105" s="108"/>
      <c r="HL105" s="108"/>
      <c r="HM105" s="108"/>
      <c r="HN105" s="108"/>
      <c r="HO105" s="108"/>
      <c r="HP105" s="108"/>
      <c r="HQ105" s="108"/>
      <c r="HR105" s="108"/>
      <c r="HS105" s="108"/>
      <c r="HT105" s="108"/>
      <c r="HU105" s="108"/>
      <c r="HV105" s="108"/>
      <c r="HW105" s="108"/>
      <c r="HX105" s="108"/>
      <c r="HY105" s="108"/>
      <c r="HZ105" s="108"/>
      <c r="IA105" s="108"/>
      <c r="IB105" s="108"/>
      <c r="IC105" s="108"/>
      <c r="ID105" s="108"/>
      <c r="IE105" s="108"/>
      <c r="IF105" s="108"/>
      <c r="IG105" s="108"/>
      <c r="IH105" s="108"/>
      <c r="II105" s="108"/>
      <c r="IJ105" s="108"/>
      <c r="IK105" s="108"/>
      <c r="IL105" s="108"/>
      <c r="IM105" s="108"/>
      <c r="IN105" s="108"/>
      <c r="IO105" s="108"/>
      <c r="IP105" s="108"/>
      <c r="IQ105" s="108"/>
      <c r="IR105" s="108"/>
      <c r="IS105" s="108"/>
      <c r="IT105" s="108"/>
      <c r="IU105" s="108"/>
      <c r="IV105" s="108"/>
    </row>
    <row r="106" spans="2:256" ht="12.75" customHeight="1">
      <c r="B106" s="732"/>
      <c r="C106" s="732"/>
      <c r="D106" s="94"/>
      <c r="E106" s="107" t="str">
        <f>G105</f>
        <v>Por favor preencha todas as células em aberto. Se não existirem ocorrências a registar deverá introduzir o número zero.</v>
      </c>
      <c r="F106" s="107"/>
      <c r="G106" s="107"/>
      <c r="H106" s="107"/>
      <c r="I106" s="107"/>
      <c r="J106" s="107"/>
      <c r="K106" s="107"/>
      <c r="L106" s="107"/>
      <c r="M106" s="107"/>
      <c r="N106" s="107"/>
      <c r="O106" s="107"/>
      <c r="P106" s="103"/>
      <c r="Q106" s="103"/>
      <c r="R106" s="103"/>
      <c r="S106" s="103"/>
      <c r="T106" s="103"/>
      <c r="U106" s="103"/>
      <c r="V106" s="103"/>
      <c r="W106" s="103"/>
      <c r="X106" s="103"/>
      <c r="Y106" s="103"/>
      <c r="Z106" s="103"/>
      <c r="AA106" s="103"/>
      <c r="AB106" s="103"/>
      <c r="AC106" s="103"/>
      <c r="AD106" s="103"/>
      <c r="AE106" s="103"/>
      <c r="AF106" s="103"/>
      <c r="AG106" s="103"/>
      <c r="AH106" s="103"/>
      <c r="AI106" s="103"/>
      <c r="AJ106" s="103"/>
      <c r="AK106" s="103"/>
      <c r="AL106" s="103"/>
      <c r="AM106" s="103"/>
      <c r="AN106" s="103"/>
      <c r="AO106" s="103"/>
      <c r="AP106" s="103"/>
      <c r="AQ106" s="103"/>
      <c r="AR106" s="103"/>
      <c r="AS106" s="103"/>
      <c r="AT106" s="103"/>
      <c r="AU106" s="103"/>
      <c r="AV106" s="103"/>
      <c r="AW106" s="103"/>
      <c r="AX106" s="103"/>
      <c r="AY106" s="103"/>
      <c r="AZ106" s="103"/>
      <c r="BA106" s="103"/>
      <c r="BB106" s="103"/>
      <c r="BC106" s="103"/>
      <c r="BD106" s="103"/>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c r="CL106" s="103"/>
      <c r="CM106" s="103"/>
      <c r="CN106" s="103"/>
      <c r="CO106" s="103"/>
      <c r="CP106" s="103"/>
      <c r="CQ106" s="103"/>
      <c r="CR106" s="103"/>
      <c r="CS106" s="103"/>
      <c r="CT106" s="103"/>
      <c r="CU106" s="103"/>
      <c r="CV106" s="103"/>
      <c r="CW106" s="103"/>
      <c r="CX106" s="103"/>
      <c r="CY106" s="103"/>
      <c r="CZ106" s="103"/>
      <c r="DA106" s="103"/>
      <c r="DB106" s="103"/>
      <c r="DC106" s="103"/>
      <c r="DD106" s="103"/>
      <c r="DE106" s="103"/>
      <c r="DF106" s="103"/>
      <c r="DG106" s="103"/>
      <c r="DH106" s="103"/>
      <c r="DI106" s="103"/>
      <c r="DJ106" s="103"/>
      <c r="DK106" s="103"/>
      <c r="DL106" s="103"/>
      <c r="DM106" s="103"/>
      <c r="DN106" s="103"/>
      <c r="DO106" s="103"/>
      <c r="DP106" s="103"/>
      <c r="DQ106" s="103"/>
      <c r="DR106" s="103"/>
      <c r="DS106" s="103"/>
      <c r="DT106" s="103"/>
      <c r="DU106" s="103"/>
      <c r="DV106" s="103"/>
      <c r="DW106" s="103"/>
      <c r="DX106" s="103"/>
      <c r="DY106" s="103"/>
      <c r="DZ106" s="103"/>
      <c r="EA106" s="103"/>
      <c r="EB106" s="103"/>
      <c r="EC106" s="103"/>
      <c r="ED106" s="103"/>
      <c r="EE106" s="103"/>
      <c r="EF106" s="103"/>
      <c r="EG106" s="103"/>
      <c r="EH106" s="103"/>
      <c r="EI106" s="103"/>
      <c r="EJ106" s="103"/>
      <c r="EK106" s="103"/>
      <c r="EL106" s="103"/>
      <c r="EM106" s="103"/>
      <c r="EN106" s="103"/>
      <c r="EO106" s="103"/>
      <c r="EP106" s="103"/>
      <c r="EQ106" s="103"/>
      <c r="ER106" s="103"/>
      <c r="ES106" s="103"/>
      <c r="ET106" s="103"/>
      <c r="EU106" s="103"/>
      <c r="EV106" s="103"/>
      <c r="EW106" s="103"/>
      <c r="EX106" s="103"/>
      <c r="EY106" s="103"/>
      <c r="EZ106" s="103"/>
      <c r="FA106" s="103"/>
      <c r="FB106" s="103"/>
      <c r="FC106" s="103"/>
      <c r="FD106" s="103"/>
      <c r="FE106" s="103"/>
      <c r="FF106" s="103"/>
      <c r="FG106" s="103"/>
      <c r="FH106" s="103"/>
      <c r="FI106" s="103"/>
      <c r="FJ106" s="103"/>
      <c r="FK106" s="103"/>
      <c r="FL106" s="103"/>
      <c r="FM106" s="103"/>
      <c r="FN106" s="103"/>
      <c r="FO106" s="103"/>
      <c r="FP106" s="103"/>
      <c r="FQ106" s="103"/>
      <c r="FR106" s="103"/>
      <c r="FS106" s="103"/>
      <c r="FT106" s="103"/>
      <c r="FU106" s="103"/>
      <c r="FV106" s="103"/>
      <c r="FW106" s="103"/>
      <c r="FX106" s="103"/>
      <c r="FY106" s="103"/>
      <c r="FZ106" s="103"/>
      <c r="GA106" s="103"/>
      <c r="GB106" s="103"/>
      <c r="GC106" s="103"/>
      <c r="GD106" s="103"/>
      <c r="GE106" s="103"/>
      <c r="GF106" s="103"/>
      <c r="GG106" s="103"/>
      <c r="GH106" s="103"/>
      <c r="GI106" s="103"/>
      <c r="GJ106" s="103"/>
      <c r="GK106" s="103"/>
      <c r="GL106" s="103"/>
      <c r="GM106" s="103"/>
      <c r="GN106" s="103"/>
      <c r="GO106" s="103"/>
      <c r="GP106" s="103"/>
      <c r="GQ106" s="103"/>
      <c r="GR106" s="103"/>
      <c r="GS106" s="103"/>
      <c r="GT106" s="103"/>
      <c r="GU106" s="103"/>
      <c r="GV106" s="103"/>
      <c r="GW106" s="103"/>
      <c r="GX106" s="103"/>
      <c r="GY106" s="103"/>
      <c r="GZ106" s="103"/>
      <c r="HA106" s="103"/>
      <c r="HB106" s="103"/>
      <c r="HC106" s="103"/>
      <c r="HD106" s="103"/>
      <c r="HE106" s="103"/>
      <c r="HF106" s="103"/>
      <c r="HG106" s="103"/>
      <c r="HH106" s="103"/>
      <c r="HI106" s="103"/>
      <c r="HJ106" s="103"/>
      <c r="HK106" s="103"/>
      <c r="HL106" s="103"/>
      <c r="HM106" s="103"/>
      <c r="HN106" s="103"/>
      <c r="HO106" s="103"/>
      <c r="HP106" s="103"/>
      <c r="HQ106" s="103"/>
      <c r="HR106" s="103"/>
      <c r="HS106" s="103"/>
      <c r="HT106" s="103"/>
      <c r="HU106" s="103"/>
      <c r="HV106" s="103"/>
      <c r="HW106" s="103"/>
      <c r="HX106" s="103"/>
      <c r="HY106" s="103"/>
      <c r="HZ106" s="103"/>
      <c r="IA106" s="103"/>
      <c r="IB106" s="103"/>
      <c r="IC106" s="103"/>
      <c r="ID106" s="103"/>
      <c r="IE106" s="103"/>
      <c r="IF106" s="103"/>
      <c r="IG106" s="103"/>
      <c r="IH106" s="103"/>
      <c r="II106" s="103"/>
      <c r="IJ106" s="103"/>
      <c r="IK106" s="103"/>
      <c r="IL106" s="103"/>
      <c r="IM106" s="103"/>
      <c r="IN106" s="103"/>
      <c r="IO106" s="103"/>
      <c r="IP106" s="103"/>
      <c r="IQ106" s="103"/>
      <c r="IR106" s="103"/>
      <c r="IS106" s="103"/>
      <c r="IT106" s="103"/>
      <c r="IU106" s="103"/>
      <c r="IV106" s="103"/>
    </row>
    <row r="107" ht="12.75" customHeight="1"/>
    <row r="108" spans="2:256" ht="12.75" customHeight="1">
      <c r="B108" s="731" t="s">
        <v>579</v>
      </c>
      <c r="C108" s="731"/>
      <c r="D108" s="94"/>
      <c r="E108" s="95" t="str">
        <f>IF(E109="...","Preenchido",IF(E109="Por favor preencha todas as células em aberto. Se não existirem ocorrências a registar deverá introduzir o número zero.","Por preencher","Preenchido com erros!"))</f>
        <v>Por preencher</v>
      </c>
      <c r="F108" s="96"/>
      <c r="G108" s="97" t="str">
        <f>IF('III - Mapas'!H638&lt;&gt;0,"Por favor preencha todas as células em aberto. Se não existirem ocorrências a registar deverá introduzir o número zero.",IF('III - Mapas'!H646="ERRO","Ao fazer referência a 'outras prestações sociais' no ponto 5.9, deverá obrigatoriamente discriminá-las no campo destinado às anotações.","..."))</f>
        <v>Por favor preencha todas as células em aberto. Se não existirem ocorrências a registar deverá introduzir o número zero.</v>
      </c>
      <c r="H108" s="98"/>
      <c r="I108" s="98"/>
      <c r="J108" s="98"/>
      <c r="K108" s="98"/>
      <c r="L108" s="98"/>
      <c r="M108" s="98"/>
      <c r="N108" s="98"/>
      <c r="O108" s="9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c r="DR108" s="108"/>
      <c r="DS108" s="108"/>
      <c r="DT108" s="108"/>
      <c r="DU108" s="108"/>
      <c r="DV108" s="108"/>
      <c r="DW108" s="108"/>
      <c r="DX108" s="108"/>
      <c r="DY108" s="108"/>
      <c r="DZ108" s="108"/>
      <c r="EA108" s="108"/>
      <c r="EB108" s="108"/>
      <c r="EC108" s="108"/>
      <c r="ED108" s="108"/>
      <c r="EE108" s="108"/>
      <c r="EF108" s="108"/>
      <c r="EG108" s="108"/>
      <c r="EH108" s="108"/>
      <c r="EI108" s="108"/>
      <c r="EJ108" s="108"/>
      <c r="EK108" s="108"/>
      <c r="EL108" s="108"/>
      <c r="EM108" s="108"/>
      <c r="EN108" s="108"/>
      <c r="EO108" s="108"/>
      <c r="EP108" s="108"/>
      <c r="EQ108" s="108"/>
      <c r="ER108" s="108"/>
      <c r="ES108" s="108"/>
      <c r="ET108" s="108"/>
      <c r="EU108" s="108"/>
      <c r="EV108" s="108"/>
      <c r="EW108" s="108"/>
      <c r="EX108" s="108"/>
      <c r="EY108" s="108"/>
      <c r="EZ108" s="108"/>
      <c r="FA108" s="108"/>
      <c r="FB108" s="108"/>
      <c r="FC108" s="108"/>
      <c r="FD108" s="108"/>
      <c r="FE108" s="108"/>
      <c r="FF108" s="108"/>
      <c r="FG108" s="108"/>
      <c r="FH108" s="108"/>
      <c r="FI108" s="108"/>
      <c r="FJ108" s="108"/>
      <c r="FK108" s="108"/>
      <c r="FL108" s="108"/>
      <c r="FM108" s="108"/>
      <c r="FN108" s="108"/>
      <c r="FO108" s="108"/>
      <c r="FP108" s="108"/>
      <c r="FQ108" s="108"/>
      <c r="FR108" s="108"/>
      <c r="FS108" s="108"/>
      <c r="FT108" s="108"/>
      <c r="FU108" s="108"/>
      <c r="FV108" s="108"/>
      <c r="FW108" s="108"/>
      <c r="FX108" s="108"/>
      <c r="FY108" s="108"/>
      <c r="FZ108" s="108"/>
      <c r="GA108" s="108"/>
      <c r="GB108" s="108"/>
      <c r="GC108" s="108"/>
      <c r="GD108" s="108"/>
      <c r="GE108" s="108"/>
      <c r="GF108" s="108"/>
      <c r="GG108" s="108"/>
      <c r="GH108" s="108"/>
      <c r="GI108" s="108"/>
      <c r="GJ108" s="108"/>
      <c r="GK108" s="108"/>
      <c r="GL108" s="108"/>
      <c r="GM108" s="108"/>
      <c r="GN108" s="108"/>
      <c r="GO108" s="108"/>
      <c r="GP108" s="108"/>
      <c r="GQ108" s="108"/>
      <c r="GR108" s="108"/>
      <c r="GS108" s="108"/>
      <c r="GT108" s="108"/>
      <c r="GU108" s="108"/>
      <c r="GV108" s="108"/>
      <c r="GW108" s="108"/>
      <c r="GX108" s="108"/>
      <c r="GY108" s="108"/>
      <c r="GZ108" s="108"/>
      <c r="HA108" s="108"/>
      <c r="HB108" s="108"/>
      <c r="HC108" s="108"/>
      <c r="HD108" s="108"/>
      <c r="HE108" s="108"/>
      <c r="HF108" s="108"/>
      <c r="HG108" s="108"/>
      <c r="HH108" s="108"/>
      <c r="HI108" s="108"/>
      <c r="HJ108" s="108"/>
      <c r="HK108" s="108"/>
      <c r="HL108" s="108"/>
      <c r="HM108" s="108"/>
      <c r="HN108" s="108"/>
      <c r="HO108" s="108"/>
      <c r="HP108" s="108"/>
      <c r="HQ108" s="108"/>
      <c r="HR108" s="108"/>
      <c r="HS108" s="108"/>
      <c r="HT108" s="108"/>
      <c r="HU108" s="108"/>
      <c r="HV108" s="108"/>
      <c r="HW108" s="108"/>
      <c r="HX108" s="108"/>
      <c r="HY108" s="108"/>
      <c r="HZ108" s="108"/>
      <c r="IA108" s="108"/>
      <c r="IB108" s="108"/>
      <c r="IC108" s="108"/>
      <c r="ID108" s="108"/>
      <c r="IE108" s="108"/>
      <c r="IF108" s="108"/>
      <c r="IG108" s="108"/>
      <c r="IH108" s="108"/>
      <c r="II108" s="108"/>
      <c r="IJ108" s="108"/>
      <c r="IK108" s="108"/>
      <c r="IL108" s="108"/>
      <c r="IM108" s="108"/>
      <c r="IN108" s="108"/>
      <c r="IO108" s="108"/>
      <c r="IP108" s="108"/>
      <c r="IQ108" s="108"/>
      <c r="IR108" s="108"/>
      <c r="IS108" s="108"/>
      <c r="IT108" s="108"/>
      <c r="IU108" s="108"/>
      <c r="IV108" s="108"/>
    </row>
    <row r="109" spans="2:256" ht="12.75" customHeight="1">
      <c r="B109" s="732"/>
      <c r="C109" s="732"/>
      <c r="D109" s="94"/>
      <c r="E109" s="107" t="str">
        <f>G108</f>
        <v>Por favor preencha todas as células em aberto. Se não existirem ocorrências a registar deverá introduzir o número zero.</v>
      </c>
      <c r="F109" s="107"/>
      <c r="G109" s="107"/>
      <c r="H109" s="107"/>
      <c r="I109" s="107"/>
      <c r="J109" s="107"/>
      <c r="K109" s="107"/>
      <c r="L109" s="107"/>
      <c r="M109" s="107"/>
      <c r="N109" s="107"/>
      <c r="O109" s="107"/>
      <c r="P109" s="103"/>
      <c r="Q109" s="103"/>
      <c r="R109" s="103"/>
      <c r="S109" s="103"/>
      <c r="T109" s="103"/>
      <c r="U109" s="103"/>
      <c r="V109" s="103"/>
      <c r="W109" s="103"/>
      <c r="X109" s="103"/>
      <c r="Y109" s="103"/>
      <c r="Z109" s="103"/>
      <c r="AA109" s="103"/>
      <c r="AB109" s="103"/>
      <c r="AC109" s="103"/>
      <c r="AD109" s="103"/>
      <c r="AE109" s="103"/>
      <c r="AF109" s="103"/>
      <c r="AG109" s="103"/>
      <c r="AH109" s="103"/>
      <c r="AI109" s="103"/>
      <c r="AJ109" s="103"/>
      <c r="AK109" s="103"/>
      <c r="AL109" s="103"/>
      <c r="AM109" s="103"/>
      <c r="AN109" s="103"/>
      <c r="AO109" s="103"/>
      <c r="AP109" s="103"/>
      <c r="AQ109" s="103"/>
      <c r="AR109" s="103"/>
      <c r="AS109" s="103"/>
      <c r="AT109" s="103"/>
      <c r="AU109" s="103"/>
      <c r="AV109" s="103"/>
      <c r="AW109" s="103"/>
      <c r="AX109" s="103"/>
      <c r="AY109" s="103"/>
      <c r="AZ109" s="103"/>
      <c r="BA109" s="103"/>
      <c r="BB109" s="103"/>
      <c r="BC109" s="103"/>
      <c r="BD109" s="103"/>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c r="CL109" s="103"/>
      <c r="CM109" s="103"/>
      <c r="CN109" s="103"/>
      <c r="CO109" s="103"/>
      <c r="CP109" s="103"/>
      <c r="CQ109" s="103"/>
      <c r="CR109" s="103"/>
      <c r="CS109" s="103"/>
      <c r="CT109" s="103"/>
      <c r="CU109" s="103"/>
      <c r="CV109" s="103"/>
      <c r="CW109" s="103"/>
      <c r="CX109" s="103"/>
      <c r="CY109" s="103"/>
      <c r="CZ109" s="103"/>
      <c r="DA109" s="103"/>
      <c r="DB109" s="103"/>
      <c r="DC109" s="103"/>
      <c r="DD109" s="103"/>
      <c r="DE109" s="103"/>
      <c r="DF109" s="103"/>
      <c r="DG109" s="103"/>
      <c r="DH109" s="103"/>
      <c r="DI109" s="103"/>
      <c r="DJ109" s="103"/>
      <c r="DK109" s="103"/>
      <c r="DL109" s="103"/>
      <c r="DM109" s="103"/>
      <c r="DN109" s="103"/>
      <c r="DO109" s="103"/>
      <c r="DP109" s="103"/>
      <c r="DQ109" s="103"/>
      <c r="DR109" s="103"/>
      <c r="DS109" s="103"/>
      <c r="DT109" s="103"/>
      <c r="DU109" s="103"/>
      <c r="DV109" s="103"/>
      <c r="DW109" s="103"/>
      <c r="DX109" s="103"/>
      <c r="DY109" s="103"/>
      <c r="DZ109" s="103"/>
      <c r="EA109" s="103"/>
      <c r="EB109" s="103"/>
      <c r="EC109" s="103"/>
      <c r="ED109" s="103"/>
      <c r="EE109" s="103"/>
      <c r="EF109" s="103"/>
      <c r="EG109" s="103"/>
      <c r="EH109" s="103"/>
      <c r="EI109" s="103"/>
      <c r="EJ109" s="103"/>
      <c r="EK109" s="103"/>
      <c r="EL109" s="103"/>
      <c r="EM109" s="103"/>
      <c r="EN109" s="103"/>
      <c r="EO109" s="103"/>
      <c r="EP109" s="103"/>
      <c r="EQ109" s="103"/>
      <c r="ER109" s="103"/>
      <c r="ES109" s="103"/>
      <c r="ET109" s="103"/>
      <c r="EU109" s="103"/>
      <c r="EV109" s="103"/>
      <c r="EW109" s="103"/>
      <c r="EX109" s="103"/>
      <c r="EY109" s="103"/>
      <c r="EZ109" s="103"/>
      <c r="FA109" s="103"/>
      <c r="FB109" s="103"/>
      <c r="FC109" s="103"/>
      <c r="FD109" s="103"/>
      <c r="FE109" s="103"/>
      <c r="FF109" s="103"/>
      <c r="FG109" s="103"/>
      <c r="FH109" s="103"/>
      <c r="FI109" s="103"/>
      <c r="FJ109" s="103"/>
      <c r="FK109" s="103"/>
      <c r="FL109" s="103"/>
      <c r="FM109" s="103"/>
      <c r="FN109" s="103"/>
      <c r="FO109" s="103"/>
      <c r="FP109" s="103"/>
      <c r="FQ109" s="103"/>
      <c r="FR109" s="103"/>
      <c r="FS109" s="103"/>
      <c r="FT109" s="103"/>
      <c r="FU109" s="103"/>
      <c r="FV109" s="103"/>
      <c r="FW109" s="103"/>
      <c r="FX109" s="103"/>
      <c r="FY109" s="103"/>
      <c r="FZ109" s="103"/>
      <c r="GA109" s="103"/>
      <c r="GB109" s="103"/>
      <c r="GC109" s="103"/>
      <c r="GD109" s="103"/>
      <c r="GE109" s="103"/>
      <c r="GF109" s="103"/>
      <c r="GG109" s="103"/>
      <c r="GH109" s="103"/>
      <c r="GI109" s="103"/>
      <c r="GJ109" s="103"/>
      <c r="GK109" s="103"/>
      <c r="GL109" s="103"/>
      <c r="GM109" s="103"/>
      <c r="GN109" s="103"/>
      <c r="GO109" s="103"/>
      <c r="GP109" s="103"/>
      <c r="GQ109" s="103"/>
      <c r="GR109" s="103"/>
      <c r="GS109" s="103"/>
      <c r="GT109" s="103"/>
      <c r="GU109" s="103"/>
      <c r="GV109" s="103"/>
      <c r="GW109" s="103"/>
      <c r="GX109" s="103"/>
      <c r="GY109" s="103"/>
      <c r="GZ109" s="103"/>
      <c r="HA109" s="103"/>
      <c r="HB109" s="103"/>
      <c r="HC109" s="103"/>
      <c r="HD109" s="103"/>
      <c r="HE109" s="103"/>
      <c r="HF109" s="103"/>
      <c r="HG109" s="103"/>
      <c r="HH109" s="103"/>
      <c r="HI109" s="103"/>
      <c r="HJ109" s="103"/>
      <c r="HK109" s="103"/>
      <c r="HL109" s="103"/>
      <c r="HM109" s="103"/>
      <c r="HN109" s="103"/>
      <c r="HO109" s="103"/>
      <c r="HP109" s="103"/>
      <c r="HQ109" s="103"/>
      <c r="HR109" s="103"/>
      <c r="HS109" s="103"/>
      <c r="HT109" s="103"/>
      <c r="HU109" s="103"/>
      <c r="HV109" s="103"/>
      <c r="HW109" s="103"/>
      <c r="HX109" s="103"/>
      <c r="HY109" s="103"/>
      <c r="HZ109" s="103"/>
      <c r="IA109" s="103"/>
      <c r="IB109" s="103"/>
      <c r="IC109" s="103"/>
      <c r="ID109" s="103"/>
      <c r="IE109" s="103"/>
      <c r="IF109" s="103"/>
      <c r="IG109" s="103"/>
      <c r="IH109" s="103"/>
      <c r="II109" s="103"/>
      <c r="IJ109" s="103"/>
      <c r="IK109" s="103"/>
      <c r="IL109" s="103"/>
      <c r="IM109" s="103"/>
      <c r="IN109" s="103"/>
      <c r="IO109" s="103"/>
      <c r="IP109" s="103"/>
      <c r="IQ109" s="103"/>
      <c r="IR109" s="103"/>
      <c r="IS109" s="103"/>
      <c r="IT109" s="103"/>
      <c r="IU109" s="103"/>
      <c r="IV109" s="103"/>
    </row>
    <row r="110" ht="12.75" customHeight="1"/>
    <row r="111" spans="2:256" ht="12.75" customHeight="1">
      <c r="B111" s="731" t="s">
        <v>580</v>
      </c>
      <c r="C111" s="731"/>
      <c r="D111" s="94"/>
      <c r="E111" s="95" t="str">
        <f>IF(E112="...","Preenchido",IF(E112="Por favor preencha todas as células em aberto. Se não existirem ocorrências a registar deverá introduzir o número zero.","Por preencher","Preenchido com erros!"))</f>
        <v>Por preencher</v>
      </c>
      <c r="F111" s="96"/>
      <c r="G111" s="97" t="str">
        <f>IF('III - Mapas'!H655&lt;&gt;0,"Por favor preencha todas as células em aberto. Se não existirem ocorrências a registar deverá introduzir o número zero.",IF('III - Mapas'!H660="ERRO","Ao fazer referência a 'outras prestações de acção social complementar' no ponto 5.11.6, deverá obrigatoriamente discriminá-las no campo destinado às anotações.","..."))</f>
        <v>Por favor preencha todas as células em aberto. Se não existirem ocorrências a registar deverá introduzir o número zero.</v>
      </c>
      <c r="H111" s="98"/>
      <c r="I111" s="98"/>
      <c r="J111" s="98"/>
      <c r="K111" s="98"/>
      <c r="L111" s="98"/>
      <c r="M111" s="98"/>
      <c r="N111" s="98"/>
      <c r="O111" s="9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c r="EO111" s="108"/>
      <c r="EP111" s="108"/>
      <c r="EQ111" s="108"/>
      <c r="ER111" s="108"/>
      <c r="ES111" s="108"/>
      <c r="ET111" s="108"/>
      <c r="EU111" s="108"/>
      <c r="EV111" s="108"/>
      <c r="EW111" s="108"/>
      <c r="EX111" s="108"/>
      <c r="EY111" s="108"/>
      <c r="EZ111" s="108"/>
      <c r="FA111" s="108"/>
      <c r="FB111" s="108"/>
      <c r="FC111" s="108"/>
      <c r="FD111" s="108"/>
      <c r="FE111" s="108"/>
      <c r="FF111" s="108"/>
      <c r="FG111" s="108"/>
      <c r="FH111" s="108"/>
      <c r="FI111" s="108"/>
      <c r="FJ111" s="108"/>
      <c r="FK111" s="108"/>
      <c r="FL111" s="108"/>
      <c r="FM111" s="108"/>
      <c r="FN111" s="108"/>
      <c r="FO111" s="108"/>
      <c r="FP111" s="108"/>
      <c r="FQ111" s="108"/>
      <c r="FR111" s="108"/>
      <c r="FS111" s="108"/>
      <c r="FT111" s="108"/>
      <c r="FU111" s="108"/>
      <c r="FV111" s="108"/>
      <c r="FW111" s="108"/>
      <c r="FX111" s="108"/>
      <c r="FY111" s="108"/>
      <c r="FZ111" s="108"/>
      <c r="GA111" s="108"/>
      <c r="GB111" s="108"/>
      <c r="GC111" s="108"/>
      <c r="GD111" s="108"/>
      <c r="GE111" s="108"/>
      <c r="GF111" s="108"/>
      <c r="GG111" s="108"/>
      <c r="GH111" s="108"/>
      <c r="GI111" s="108"/>
      <c r="GJ111" s="108"/>
      <c r="GK111" s="108"/>
      <c r="GL111" s="108"/>
      <c r="GM111" s="108"/>
      <c r="GN111" s="108"/>
      <c r="GO111" s="108"/>
      <c r="GP111" s="108"/>
      <c r="GQ111" s="108"/>
      <c r="GR111" s="108"/>
      <c r="GS111" s="108"/>
      <c r="GT111" s="108"/>
      <c r="GU111" s="108"/>
      <c r="GV111" s="108"/>
      <c r="GW111" s="108"/>
      <c r="GX111" s="108"/>
      <c r="GY111" s="108"/>
      <c r="GZ111" s="108"/>
      <c r="HA111" s="108"/>
      <c r="HB111" s="108"/>
      <c r="HC111" s="108"/>
      <c r="HD111" s="108"/>
      <c r="HE111" s="108"/>
      <c r="HF111" s="108"/>
      <c r="HG111" s="108"/>
      <c r="HH111" s="108"/>
      <c r="HI111" s="108"/>
      <c r="HJ111" s="108"/>
      <c r="HK111" s="108"/>
      <c r="HL111" s="108"/>
      <c r="HM111" s="108"/>
      <c r="HN111" s="108"/>
      <c r="HO111" s="108"/>
      <c r="HP111" s="108"/>
      <c r="HQ111" s="108"/>
      <c r="HR111" s="108"/>
      <c r="HS111" s="108"/>
      <c r="HT111" s="108"/>
      <c r="HU111" s="108"/>
      <c r="HV111" s="108"/>
      <c r="HW111" s="108"/>
      <c r="HX111" s="108"/>
      <c r="HY111" s="108"/>
      <c r="HZ111" s="108"/>
      <c r="IA111" s="108"/>
      <c r="IB111" s="108"/>
      <c r="IC111" s="108"/>
      <c r="ID111" s="108"/>
      <c r="IE111" s="108"/>
      <c r="IF111" s="108"/>
      <c r="IG111" s="108"/>
      <c r="IH111" s="108"/>
      <c r="II111" s="108"/>
      <c r="IJ111" s="108"/>
      <c r="IK111" s="108"/>
      <c r="IL111" s="108"/>
      <c r="IM111" s="108"/>
      <c r="IN111" s="108"/>
      <c r="IO111" s="108"/>
      <c r="IP111" s="108"/>
      <c r="IQ111" s="108"/>
      <c r="IR111" s="108"/>
      <c r="IS111" s="108"/>
      <c r="IT111" s="108"/>
      <c r="IU111" s="108"/>
      <c r="IV111" s="108"/>
    </row>
    <row r="112" spans="2:256" ht="12.75" customHeight="1">
      <c r="B112" s="732"/>
      <c r="C112" s="732"/>
      <c r="D112" s="94"/>
      <c r="E112" s="107" t="str">
        <f>G111</f>
        <v>Por favor preencha todas as células em aberto. Se não existirem ocorrências a registar deverá introduzir o número zero.</v>
      </c>
      <c r="F112" s="107"/>
      <c r="G112" s="107"/>
      <c r="H112" s="107"/>
      <c r="I112" s="107"/>
      <c r="J112" s="107"/>
      <c r="K112" s="107"/>
      <c r="L112" s="107"/>
      <c r="M112" s="107"/>
      <c r="N112" s="107"/>
      <c r="O112" s="107"/>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c r="DE112" s="103"/>
      <c r="DF112" s="103"/>
      <c r="DG112" s="103"/>
      <c r="DH112" s="103"/>
      <c r="DI112" s="103"/>
      <c r="DJ112" s="103"/>
      <c r="DK112" s="103"/>
      <c r="DL112" s="103"/>
      <c r="DM112" s="103"/>
      <c r="DN112" s="103"/>
      <c r="DO112" s="103"/>
      <c r="DP112" s="103"/>
      <c r="DQ112" s="103"/>
      <c r="DR112" s="103"/>
      <c r="DS112" s="103"/>
      <c r="DT112" s="103"/>
      <c r="DU112" s="103"/>
      <c r="DV112" s="103"/>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c r="FQ112" s="103"/>
      <c r="FR112" s="103"/>
      <c r="FS112" s="103"/>
      <c r="FT112" s="103"/>
      <c r="FU112" s="103"/>
      <c r="FV112" s="103"/>
      <c r="FW112" s="103"/>
      <c r="FX112" s="103"/>
      <c r="FY112" s="103"/>
      <c r="FZ112" s="103"/>
      <c r="GA112" s="103"/>
      <c r="GB112" s="103"/>
      <c r="GC112" s="103"/>
      <c r="GD112" s="103"/>
      <c r="GE112" s="103"/>
      <c r="GF112" s="103"/>
      <c r="GG112" s="103"/>
      <c r="GH112" s="103"/>
      <c r="GI112" s="103"/>
      <c r="GJ112" s="103"/>
      <c r="GK112" s="103"/>
      <c r="GL112" s="103"/>
      <c r="GM112" s="103"/>
      <c r="GN112" s="103"/>
      <c r="GO112" s="103"/>
      <c r="GP112" s="103"/>
      <c r="GQ112" s="103"/>
      <c r="GR112" s="103"/>
      <c r="GS112" s="103"/>
      <c r="GT112" s="103"/>
      <c r="GU112" s="103"/>
      <c r="GV112" s="103"/>
      <c r="GW112" s="103"/>
      <c r="GX112" s="103"/>
      <c r="GY112" s="103"/>
      <c r="GZ112" s="103"/>
      <c r="HA112" s="103"/>
      <c r="HB112" s="103"/>
      <c r="HC112" s="103"/>
      <c r="HD112" s="103"/>
      <c r="HE112" s="103"/>
      <c r="HF112" s="103"/>
      <c r="HG112" s="103"/>
      <c r="HH112" s="103"/>
      <c r="HI112" s="103"/>
      <c r="HJ112" s="103"/>
      <c r="HK112" s="103"/>
      <c r="HL112" s="103"/>
      <c r="HM112" s="103"/>
      <c r="HN112" s="103"/>
      <c r="HO112" s="103"/>
      <c r="HP112" s="103"/>
      <c r="HQ112" s="103"/>
      <c r="HR112" s="103"/>
      <c r="HS112" s="103"/>
      <c r="HT112" s="103"/>
      <c r="HU112" s="103"/>
      <c r="HV112" s="103"/>
      <c r="HW112" s="103"/>
      <c r="HX112" s="103"/>
      <c r="HY112" s="103"/>
      <c r="HZ112" s="103"/>
      <c r="IA112" s="103"/>
      <c r="IB112" s="103"/>
      <c r="IC112" s="103"/>
      <c r="ID112" s="103"/>
      <c r="IE112" s="103"/>
      <c r="IF112" s="103"/>
      <c r="IG112" s="103"/>
      <c r="IH112" s="103"/>
      <c r="II112" s="103"/>
      <c r="IJ112" s="103"/>
      <c r="IK112" s="103"/>
      <c r="IL112" s="103"/>
      <c r="IM112" s="103"/>
      <c r="IN112" s="103"/>
      <c r="IO112" s="103"/>
      <c r="IP112" s="103"/>
      <c r="IQ112" s="103"/>
      <c r="IR112" s="103"/>
      <c r="IS112" s="103"/>
      <c r="IT112" s="103"/>
      <c r="IU112" s="103"/>
      <c r="IV112" s="103"/>
    </row>
    <row r="113" ht="12.75" customHeight="1"/>
    <row r="114" spans="2:256" ht="12.75" customHeight="1">
      <c r="B114" s="731" t="s">
        <v>581</v>
      </c>
      <c r="C114" s="731"/>
      <c r="D114" s="94"/>
      <c r="E114" s="95" t="str">
        <f>IF(E115="...","Preenchido",IF(E115="Por favor preencha todas as células em aberto. Se não existirem ocorrências a registar deverá introduzir o número zero.","Por preencher",""))</f>
        <v>Por preencher</v>
      </c>
      <c r="F114" s="96"/>
      <c r="G114" s="97" t="str">
        <f>IF('III - Mapas'!H669&lt;&gt;0,"Por favor preencha todas as células em aberto. Se não existirem ocorrências a registar deverá introduzir o número zero.","...")</f>
        <v>Por favor preencha todas as células em aberto. Se não existirem ocorrências a registar deverá introduzir o número zero.</v>
      </c>
      <c r="H114" s="98"/>
      <c r="I114" s="98"/>
      <c r="J114" s="98"/>
      <c r="K114" s="98"/>
      <c r="L114" s="98"/>
      <c r="M114" s="98"/>
      <c r="N114" s="98"/>
      <c r="O114" s="9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08"/>
      <c r="EJ114" s="108"/>
      <c r="EK114" s="108"/>
      <c r="EL114" s="108"/>
      <c r="EM114" s="108"/>
      <c r="EN114" s="108"/>
      <c r="EO114" s="108"/>
      <c r="EP114" s="108"/>
      <c r="EQ114" s="108"/>
      <c r="ER114" s="108"/>
      <c r="ES114" s="108"/>
      <c r="ET114" s="108"/>
      <c r="EU114" s="108"/>
      <c r="EV114" s="108"/>
      <c r="EW114" s="108"/>
      <c r="EX114" s="108"/>
      <c r="EY114" s="108"/>
      <c r="EZ114" s="108"/>
      <c r="FA114" s="108"/>
      <c r="FB114" s="108"/>
      <c r="FC114" s="108"/>
      <c r="FD114" s="108"/>
      <c r="FE114" s="108"/>
      <c r="FF114" s="108"/>
      <c r="FG114" s="108"/>
      <c r="FH114" s="108"/>
      <c r="FI114" s="108"/>
      <c r="FJ114" s="108"/>
      <c r="FK114" s="108"/>
      <c r="FL114" s="108"/>
      <c r="FM114" s="108"/>
      <c r="FN114" s="108"/>
      <c r="FO114" s="108"/>
      <c r="FP114" s="108"/>
      <c r="FQ114" s="108"/>
      <c r="FR114" s="108"/>
      <c r="FS114" s="108"/>
      <c r="FT114" s="108"/>
      <c r="FU114" s="108"/>
      <c r="FV114" s="108"/>
      <c r="FW114" s="108"/>
      <c r="FX114" s="108"/>
      <c r="FY114" s="108"/>
      <c r="FZ114" s="108"/>
      <c r="GA114" s="108"/>
      <c r="GB114" s="108"/>
      <c r="GC114" s="108"/>
      <c r="GD114" s="108"/>
      <c r="GE114" s="108"/>
      <c r="GF114" s="108"/>
      <c r="GG114" s="108"/>
      <c r="GH114" s="108"/>
      <c r="GI114" s="108"/>
      <c r="GJ114" s="108"/>
      <c r="GK114" s="108"/>
      <c r="GL114" s="108"/>
      <c r="GM114" s="108"/>
      <c r="GN114" s="108"/>
      <c r="GO114" s="108"/>
      <c r="GP114" s="108"/>
      <c r="GQ114" s="108"/>
      <c r="GR114" s="108"/>
      <c r="GS114" s="108"/>
      <c r="GT114" s="108"/>
      <c r="GU114" s="108"/>
      <c r="GV114" s="108"/>
      <c r="GW114" s="108"/>
      <c r="GX114" s="108"/>
      <c r="GY114" s="108"/>
      <c r="GZ114" s="108"/>
      <c r="HA114" s="108"/>
      <c r="HB114" s="108"/>
      <c r="HC114" s="108"/>
      <c r="HD114" s="108"/>
      <c r="HE114" s="108"/>
      <c r="HF114" s="108"/>
      <c r="HG114" s="108"/>
      <c r="HH114" s="108"/>
      <c r="HI114" s="108"/>
      <c r="HJ114" s="108"/>
      <c r="HK114" s="108"/>
      <c r="HL114" s="108"/>
      <c r="HM114" s="108"/>
      <c r="HN114" s="108"/>
      <c r="HO114" s="108"/>
      <c r="HP114" s="108"/>
      <c r="HQ114" s="108"/>
      <c r="HR114" s="108"/>
      <c r="HS114" s="108"/>
      <c r="HT114" s="108"/>
      <c r="HU114" s="108"/>
      <c r="HV114" s="108"/>
      <c r="HW114" s="108"/>
      <c r="HX114" s="108"/>
      <c r="HY114" s="108"/>
      <c r="HZ114" s="108"/>
      <c r="IA114" s="108"/>
      <c r="IB114" s="108"/>
      <c r="IC114" s="108"/>
      <c r="ID114" s="108"/>
      <c r="IE114" s="108"/>
      <c r="IF114" s="108"/>
      <c r="IG114" s="108"/>
      <c r="IH114" s="108"/>
      <c r="II114" s="108"/>
      <c r="IJ114" s="108"/>
      <c r="IK114" s="108"/>
      <c r="IL114" s="108"/>
      <c r="IM114" s="108"/>
      <c r="IN114" s="108"/>
      <c r="IO114" s="108"/>
      <c r="IP114" s="108"/>
      <c r="IQ114" s="108"/>
      <c r="IR114" s="108"/>
      <c r="IS114" s="108"/>
      <c r="IT114" s="108"/>
      <c r="IU114" s="108"/>
      <c r="IV114" s="108"/>
    </row>
    <row r="115" spans="2:256" ht="12.75" customHeight="1">
      <c r="B115" s="732"/>
      <c r="C115" s="732"/>
      <c r="D115" s="94"/>
      <c r="E115" s="107" t="str">
        <f>G114</f>
        <v>Por favor preencha todas as células em aberto. Se não existirem ocorrências a registar deverá introduzir o número zero.</v>
      </c>
      <c r="F115" s="107"/>
      <c r="G115" s="107"/>
      <c r="H115" s="107"/>
      <c r="I115" s="107"/>
      <c r="J115" s="107"/>
      <c r="K115" s="107"/>
      <c r="L115" s="107"/>
      <c r="M115" s="107"/>
      <c r="N115" s="107"/>
      <c r="O115" s="107"/>
      <c r="P115" s="103"/>
      <c r="Q115" s="103"/>
      <c r="R115" s="103"/>
      <c r="S115" s="103"/>
      <c r="T115" s="103"/>
      <c r="U115" s="103"/>
      <c r="V115" s="103"/>
      <c r="W115" s="103"/>
      <c r="X115" s="103"/>
      <c r="Y115" s="103"/>
      <c r="Z115" s="103"/>
      <c r="AA115" s="103"/>
      <c r="AB115" s="103"/>
      <c r="AC115" s="103"/>
      <c r="AD115" s="103"/>
      <c r="AE115" s="103"/>
      <c r="AF115" s="103"/>
      <c r="AG115" s="103"/>
      <c r="AH115" s="103"/>
      <c r="AI115" s="103"/>
      <c r="AJ115" s="103"/>
      <c r="AK115" s="103"/>
      <c r="AL115" s="103"/>
      <c r="AM115" s="103"/>
      <c r="AN115" s="103"/>
      <c r="AO115" s="103"/>
      <c r="AP115" s="103"/>
      <c r="AQ115" s="103"/>
      <c r="AR115" s="103"/>
      <c r="AS115" s="103"/>
      <c r="AT115" s="103"/>
      <c r="AU115" s="103"/>
      <c r="AV115" s="103"/>
      <c r="AW115" s="103"/>
      <c r="AX115" s="103"/>
      <c r="AY115" s="103"/>
      <c r="AZ115" s="103"/>
      <c r="BA115" s="103"/>
      <c r="BB115" s="103"/>
      <c r="BC115" s="103"/>
      <c r="BD115" s="103"/>
      <c r="BE115" s="10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c r="CL115" s="103"/>
      <c r="CM115" s="103"/>
      <c r="CN115" s="103"/>
      <c r="CO115" s="103"/>
      <c r="CP115" s="103"/>
      <c r="CQ115" s="103"/>
      <c r="CR115" s="103"/>
      <c r="CS115" s="103"/>
      <c r="CT115" s="103"/>
      <c r="CU115" s="103"/>
      <c r="CV115" s="103"/>
      <c r="CW115" s="103"/>
      <c r="CX115" s="103"/>
      <c r="CY115" s="103"/>
      <c r="CZ115" s="103"/>
      <c r="DA115" s="103"/>
      <c r="DB115" s="103"/>
      <c r="DC115" s="103"/>
      <c r="DD115" s="103"/>
      <c r="DE115" s="103"/>
      <c r="DF115" s="103"/>
      <c r="DG115" s="103"/>
      <c r="DH115" s="103"/>
      <c r="DI115" s="103"/>
      <c r="DJ115" s="103"/>
      <c r="DK115" s="103"/>
      <c r="DL115" s="103"/>
      <c r="DM115" s="103"/>
      <c r="DN115" s="103"/>
      <c r="DO115" s="103"/>
      <c r="DP115" s="103"/>
      <c r="DQ115" s="103"/>
      <c r="DR115" s="103"/>
      <c r="DS115" s="103"/>
      <c r="DT115" s="103"/>
      <c r="DU115" s="103"/>
      <c r="DV115" s="103"/>
      <c r="DW115" s="103"/>
      <c r="DX115" s="103"/>
      <c r="DY115" s="103"/>
      <c r="DZ115" s="103"/>
      <c r="EA115" s="103"/>
      <c r="EB115" s="103"/>
      <c r="EC115" s="103"/>
      <c r="ED115" s="103"/>
      <c r="EE115" s="103"/>
      <c r="EF115" s="103"/>
      <c r="EG115" s="103"/>
      <c r="EH115" s="103"/>
      <c r="EI115" s="103"/>
      <c r="EJ115" s="103"/>
      <c r="EK115" s="103"/>
      <c r="EL115" s="103"/>
      <c r="EM115" s="103"/>
      <c r="EN115" s="103"/>
      <c r="EO115" s="103"/>
      <c r="EP115" s="103"/>
      <c r="EQ115" s="103"/>
      <c r="ER115" s="103"/>
      <c r="ES115" s="103"/>
      <c r="ET115" s="103"/>
      <c r="EU115" s="103"/>
      <c r="EV115" s="103"/>
      <c r="EW115" s="103"/>
      <c r="EX115" s="103"/>
      <c r="EY115" s="103"/>
      <c r="EZ115" s="103"/>
      <c r="FA115" s="103"/>
      <c r="FB115" s="103"/>
      <c r="FC115" s="103"/>
      <c r="FD115" s="103"/>
      <c r="FE115" s="103"/>
      <c r="FF115" s="103"/>
      <c r="FG115" s="103"/>
      <c r="FH115" s="103"/>
      <c r="FI115" s="103"/>
      <c r="FJ115" s="103"/>
      <c r="FK115" s="103"/>
      <c r="FL115" s="103"/>
      <c r="FM115" s="103"/>
      <c r="FN115" s="103"/>
      <c r="FO115" s="103"/>
      <c r="FP115" s="103"/>
      <c r="FQ115" s="103"/>
      <c r="FR115" s="103"/>
      <c r="FS115" s="103"/>
      <c r="FT115" s="103"/>
      <c r="FU115" s="103"/>
      <c r="FV115" s="103"/>
      <c r="FW115" s="103"/>
      <c r="FX115" s="103"/>
      <c r="FY115" s="103"/>
      <c r="FZ115" s="103"/>
      <c r="GA115" s="103"/>
      <c r="GB115" s="103"/>
      <c r="GC115" s="103"/>
      <c r="GD115" s="103"/>
      <c r="GE115" s="103"/>
      <c r="GF115" s="103"/>
      <c r="GG115" s="103"/>
      <c r="GH115" s="103"/>
      <c r="GI115" s="103"/>
      <c r="GJ115" s="103"/>
      <c r="GK115" s="103"/>
      <c r="GL115" s="103"/>
      <c r="GM115" s="103"/>
      <c r="GN115" s="103"/>
      <c r="GO115" s="103"/>
      <c r="GP115" s="103"/>
      <c r="GQ115" s="103"/>
      <c r="GR115" s="103"/>
      <c r="GS115" s="103"/>
      <c r="GT115" s="103"/>
      <c r="GU115" s="103"/>
      <c r="GV115" s="103"/>
      <c r="GW115" s="103"/>
      <c r="GX115" s="103"/>
      <c r="GY115" s="103"/>
      <c r="GZ115" s="103"/>
      <c r="HA115" s="103"/>
      <c r="HB115" s="103"/>
      <c r="HC115" s="103"/>
      <c r="HD115" s="103"/>
      <c r="HE115" s="103"/>
      <c r="HF115" s="103"/>
      <c r="HG115" s="103"/>
      <c r="HH115" s="103"/>
      <c r="HI115" s="103"/>
      <c r="HJ115" s="103"/>
      <c r="HK115" s="103"/>
      <c r="HL115" s="103"/>
      <c r="HM115" s="103"/>
      <c r="HN115" s="103"/>
      <c r="HO115" s="103"/>
      <c r="HP115" s="103"/>
      <c r="HQ115" s="103"/>
      <c r="HR115" s="103"/>
      <c r="HS115" s="103"/>
      <c r="HT115" s="103"/>
      <c r="HU115" s="103"/>
      <c r="HV115" s="103"/>
      <c r="HW115" s="103"/>
      <c r="HX115" s="103"/>
      <c r="HY115" s="103"/>
      <c r="HZ115" s="103"/>
      <c r="IA115" s="103"/>
      <c r="IB115" s="103"/>
      <c r="IC115" s="103"/>
      <c r="ID115" s="103"/>
      <c r="IE115" s="103"/>
      <c r="IF115" s="103"/>
      <c r="IG115" s="103"/>
      <c r="IH115" s="103"/>
      <c r="II115" s="103"/>
      <c r="IJ115" s="103"/>
      <c r="IK115" s="103"/>
      <c r="IL115" s="103"/>
      <c r="IM115" s="103"/>
      <c r="IN115" s="103"/>
      <c r="IO115" s="103"/>
      <c r="IP115" s="103"/>
      <c r="IQ115" s="103"/>
      <c r="IR115" s="103"/>
      <c r="IS115" s="103"/>
      <c r="IT115" s="103"/>
      <c r="IU115" s="103"/>
      <c r="IV115" s="103"/>
    </row>
    <row r="116" ht="12.75" customHeight="1"/>
    <row r="117" spans="2:256" ht="12.75" customHeight="1">
      <c r="B117" s="731" t="s">
        <v>582</v>
      </c>
      <c r="C117" s="731"/>
      <c r="D117" s="94"/>
      <c r="E117" s="95" t="str">
        <f>IF(E118="...","Preenchido",IF(E118="Por favor preencha todas as células em aberto. Se não existirem ocorrências a registar deverá introduzir o número zero.","Por preencher",""))</f>
        <v>Por preencher</v>
      </c>
      <c r="F117" s="96"/>
      <c r="G117" s="97" t="str">
        <f>IF('III - Mapas'!H674&lt;&gt;0,"Por favor preencha todas as células em aberto. Se não existirem ocorrências a registar deverá introduzir o número zero.","...")</f>
        <v>Por favor preencha todas as células em aberto. Se não existirem ocorrências a registar deverá introduzir o número zero.</v>
      </c>
      <c r="H117" s="98"/>
      <c r="I117" s="98"/>
      <c r="J117" s="98"/>
      <c r="K117" s="98"/>
      <c r="L117" s="98"/>
      <c r="M117" s="98"/>
      <c r="N117" s="98"/>
      <c r="O117" s="9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8"/>
      <c r="FU117" s="108"/>
      <c r="FV117" s="108"/>
      <c r="FW117" s="108"/>
      <c r="FX117" s="108"/>
      <c r="FY117" s="108"/>
      <c r="FZ117" s="108"/>
      <c r="GA117" s="108"/>
      <c r="GB117" s="108"/>
      <c r="GC117" s="108"/>
      <c r="GD117" s="108"/>
      <c r="GE117" s="108"/>
      <c r="GF117" s="108"/>
      <c r="GG117" s="108"/>
      <c r="GH117" s="108"/>
      <c r="GI117" s="108"/>
      <c r="GJ117" s="108"/>
      <c r="GK117" s="108"/>
      <c r="GL117" s="108"/>
      <c r="GM117" s="108"/>
      <c r="GN117" s="108"/>
      <c r="GO117" s="108"/>
      <c r="GP117" s="108"/>
      <c r="GQ117" s="108"/>
      <c r="GR117" s="108"/>
      <c r="GS117" s="108"/>
      <c r="GT117" s="108"/>
      <c r="GU117" s="108"/>
      <c r="GV117" s="108"/>
      <c r="GW117" s="108"/>
      <c r="GX117" s="108"/>
      <c r="GY117" s="108"/>
      <c r="GZ117" s="108"/>
      <c r="HA117" s="108"/>
      <c r="HB117" s="108"/>
      <c r="HC117" s="108"/>
      <c r="HD117" s="108"/>
      <c r="HE117" s="108"/>
      <c r="HF117" s="108"/>
      <c r="HG117" s="108"/>
      <c r="HH117" s="108"/>
      <c r="HI117" s="108"/>
      <c r="HJ117" s="108"/>
      <c r="HK117" s="108"/>
      <c r="HL117" s="108"/>
      <c r="HM117" s="108"/>
      <c r="HN117" s="108"/>
      <c r="HO117" s="108"/>
      <c r="HP117" s="108"/>
      <c r="HQ117" s="108"/>
      <c r="HR117" s="108"/>
      <c r="HS117" s="108"/>
      <c r="HT117" s="108"/>
      <c r="HU117" s="108"/>
      <c r="HV117" s="108"/>
      <c r="HW117" s="108"/>
      <c r="HX117" s="108"/>
      <c r="HY117" s="108"/>
      <c r="HZ117" s="108"/>
      <c r="IA117" s="108"/>
      <c r="IB117" s="108"/>
      <c r="IC117" s="108"/>
      <c r="ID117" s="108"/>
      <c r="IE117" s="108"/>
      <c r="IF117" s="108"/>
      <c r="IG117" s="108"/>
      <c r="IH117" s="108"/>
      <c r="II117" s="108"/>
      <c r="IJ117" s="108"/>
      <c r="IK117" s="108"/>
      <c r="IL117" s="108"/>
      <c r="IM117" s="108"/>
      <c r="IN117" s="108"/>
      <c r="IO117" s="108"/>
      <c r="IP117" s="108"/>
      <c r="IQ117" s="108"/>
      <c r="IR117" s="108"/>
      <c r="IS117" s="108"/>
      <c r="IT117" s="108"/>
      <c r="IU117" s="108"/>
      <c r="IV117" s="108"/>
    </row>
    <row r="118" spans="2:256" ht="12.75" customHeight="1">
      <c r="B118" s="732"/>
      <c r="C118" s="732"/>
      <c r="D118" s="94"/>
      <c r="E118" s="107" t="str">
        <f>G117</f>
        <v>Por favor preencha todas as células em aberto. Se não existirem ocorrências a registar deverá introduzir o número zero.</v>
      </c>
      <c r="F118" s="107"/>
      <c r="G118" s="107"/>
      <c r="H118" s="107"/>
      <c r="I118" s="107"/>
      <c r="J118" s="107"/>
      <c r="K118" s="107"/>
      <c r="L118" s="107"/>
      <c r="M118" s="107"/>
      <c r="N118" s="107"/>
      <c r="O118" s="107"/>
      <c r="P118" s="103"/>
      <c r="Q118" s="103"/>
      <c r="R118" s="103"/>
      <c r="S118" s="103"/>
      <c r="T118" s="103"/>
      <c r="U118" s="103"/>
      <c r="V118" s="103"/>
      <c r="W118" s="103"/>
      <c r="X118" s="103"/>
      <c r="Y118" s="103"/>
      <c r="Z118" s="103"/>
      <c r="AA118" s="103"/>
      <c r="AB118" s="103"/>
      <c r="AC118" s="103"/>
      <c r="AD118" s="103"/>
      <c r="AE118" s="103"/>
      <c r="AF118" s="103"/>
      <c r="AG118" s="103"/>
      <c r="AH118" s="103"/>
      <c r="AI118" s="103"/>
      <c r="AJ118" s="103"/>
      <c r="AK118" s="103"/>
      <c r="AL118" s="103"/>
      <c r="AM118" s="103"/>
      <c r="AN118" s="103"/>
      <c r="AO118" s="103"/>
      <c r="AP118" s="103"/>
      <c r="AQ118" s="103"/>
      <c r="AR118" s="103"/>
      <c r="AS118" s="103"/>
      <c r="AT118" s="103"/>
      <c r="AU118" s="103"/>
      <c r="AV118" s="103"/>
      <c r="AW118" s="103"/>
      <c r="AX118" s="103"/>
      <c r="AY118" s="103"/>
      <c r="AZ118" s="103"/>
      <c r="BA118" s="103"/>
      <c r="BB118" s="103"/>
      <c r="BC118" s="103"/>
      <c r="BD118" s="103"/>
      <c r="BE118" s="10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c r="CL118" s="103"/>
      <c r="CM118" s="103"/>
      <c r="CN118" s="103"/>
      <c r="CO118" s="103"/>
      <c r="CP118" s="103"/>
      <c r="CQ118" s="103"/>
      <c r="CR118" s="103"/>
      <c r="CS118" s="103"/>
      <c r="CT118" s="103"/>
      <c r="CU118" s="103"/>
      <c r="CV118" s="103"/>
      <c r="CW118" s="103"/>
      <c r="CX118" s="103"/>
      <c r="CY118" s="103"/>
      <c r="CZ118" s="103"/>
      <c r="DA118" s="103"/>
      <c r="DB118" s="103"/>
      <c r="DC118" s="103"/>
      <c r="DD118" s="103"/>
      <c r="DE118" s="103"/>
      <c r="DF118" s="103"/>
      <c r="DG118" s="103"/>
      <c r="DH118" s="103"/>
      <c r="DI118" s="103"/>
      <c r="DJ118" s="103"/>
      <c r="DK118" s="103"/>
      <c r="DL118" s="103"/>
      <c r="DM118" s="103"/>
      <c r="DN118" s="103"/>
      <c r="DO118" s="103"/>
      <c r="DP118" s="103"/>
      <c r="DQ118" s="103"/>
      <c r="DR118" s="103"/>
      <c r="DS118" s="103"/>
      <c r="DT118" s="103"/>
      <c r="DU118" s="103"/>
      <c r="DV118" s="103"/>
      <c r="DW118" s="103"/>
      <c r="DX118" s="103"/>
      <c r="DY118" s="103"/>
      <c r="DZ118" s="103"/>
      <c r="EA118" s="103"/>
      <c r="EB118" s="103"/>
      <c r="EC118" s="103"/>
      <c r="ED118" s="103"/>
      <c r="EE118" s="103"/>
      <c r="EF118" s="103"/>
      <c r="EG118" s="103"/>
      <c r="EH118" s="103"/>
      <c r="EI118" s="103"/>
      <c r="EJ118" s="103"/>
      <c r="EK118" s="103"/>
      <c r="EL118" s="103"/>
      <c r="EM118" s="103"/>
      <c r="EN118" s="103"/>
      <c r="EO118" s="103"/>
      <c r="EP118" s="103"/>
      <c r="EQ118" s="103"/>
      <c r="ER118" s="103"/>
      <c r="ES118" s="103"/>
      <c r="ET118" s="103"/>
      <c r="EU118" s="103"/>
      <c r="EV118" s="103"/>
      <c r="EW118" s="103"/>
      <c r="EX118" s="103"/>
      <c r="EY118" s="103"/>
      <c r="EZ118" s="103"/>
      <c r="FA118" s="103"/>
      <c r="FB118" s="103"/>
      <c r="FC118" s="103"/>
      <c r="FD118" s="103"/>
      <c r="FE118" s="103"/>
      <c r="FF118" s="103"/>
      <c r="FG118" s="103"/>
      <c r="FH118" s="103"/>
      <c r="FI118" s="103"/>
      <c r="FJ118" s="103"/>
      <c r="FK118" s="103"/>
      <c r="FL118" s="103"/>
      <c r="FM118" s="103"/>
      <c r="FN118" s="103"/>
      <c r="FO118" s="103"/>
      <c r="FP118" s="103"/>
      <c r="FQ118" s="103"/>
      <c r="FR118" s="103"/>
      <c r="FS118" s="103"/>
      <c r="FT118" s="103"/>
      <c r="FU118" s="103"/>
      <c r="FV118" s="103"/>
      <c r="FW118" s="103"/>
      <c r="FX118" s="103"/>
      <c r="FY118" s="103"/>
      <c r="FZ118" s="103"/>
      <c r="GA118" s="103"/>
      <c r="GB118" s="103"/>
      <c r="GC118" s="103"/>
      <c r="GD118" s="103"/>
      <c r="GE118" s="103"/>
      <c r="GF118" s="103"/>
      <c r="GG118" s="103"/>
      <c r="GH118" s="103"/>
      <c r="GI118" s="103"/>
      <c r="GJ118" s="103"/>
      <c r="GK118" s="103"/>
      <c r="GL118" s="103"/>
      <c r="GM118" s="103"/>
      <c r="GN118" s="103"/>
      <c r="GO118" s="103"/>
      <c r="GP118" s="103"/>
      <c r="GQ118" s="103"/>
      <c r="GR118" s="103"/>
      <c r="GS118" s="103"/>
      <c r="GT118" s="103"/>
      <c r="GU118" s="103"/>
      <c r="GV118" s="103"/>
      <c r="GW118" s="103"/>
      <c r="GX118" s="103"/>
      <c r="GY118" s="103"/>
      <c r="GZ118" s="103"/>
      <c r="HA118" s="103"/>
      <c r="HB118" s="103"/>
      <c r="HC118" s="103"/>
      <c r="HD118" s="103"/>
      <c r="HE118" s="103"/>
      <c r="HF118" s="103"/>
      <c r="HG118" s="103"/>
      <c r="HH118" s="103"/>
      <c r="HI118" s="103"/>
      <c r="HJ118" s="103"/>
      <c r="HK118" s="103"/>
      <c r="HL118" s="103"/>
      <c r="HM118" s="103"/>
      <c r="HN118" s="103"/>
      <c r="HO118" s="103"/>
      <c r="HP118" s="103"/>
      <c r="HQ118" s="103"/>
      <c r="HR118" s="103"/>
      <c r="HS118" s="103"/>
      <c r="HT118" s="103"/>
      <c r="HU118" s="103"/>
      <c r="HV118" s="103"/>
      <c r="HW118" s="103"/>
      <c r="HX118" s="103"/>
      <c r="HY118" s="103"/>
      <c r="HZ118" s="103"/>
      <c r="IA118" s="103"/>
      <c r="IB118" s="103"/>
      <c r="IC118" s="103"/>
      <c r="ID118" s="103"/>
      <c r="IE118" s="103"/>
      <c r="IF118" s="103"/>
      <c r="IG118" s="103"/>
      <c r="IH118" s="103"/>
      <c r="II118" s="103"/>
      <c r="IJ118" s="103"/>
      <c r="IK118" s="103"/>
      <c r="IL118" s="103"/>
      <c r="IM118" s="103"/>
      <c r="IN118" s="103"/>
      <c r="IO118" s="103"/>
      <c r="IP118" s="103"/>
      <c r="IQ118" s="103"/>
      <c r="IR118" s="103"/>
      <c r="IS118" s="103"/>
      <c r="IT118" s="103"/>
      <c r="IU118" s="103"/>
      <c r="IV118" s="103"/>
    </row>
    <row r="119" ht="12.75" customHeight="1"/>
    <row r="120" spans="2:256" ht="12.75" customHeight="1">
      <c r="B120" s="731" t="s">
        <v>583</v>
      </c>
      <c r="C120" s="731"/>
      <c r="D120" s="94"/>
      <c r="E120" s="170" t="str">
        <f>IF(E121="...","Preenchido",IF(E121="Por favor preencha todas as células em aberto. Se não existirem ocorrências a registar deverá introduzir o número zero.","Por preencher","Preenchido com erros!"))</f>
        <v>Por preencher</v>
      </c>
      <c r="F120" s="96"/>
      <c r="G120" s="97" t="str">
        <f>IF('III - Mapas'!H680&lt;&gt;0,"Por favor preencha todas as células em aberto. Se não existirem ocorrências a registar deverá introduzir o número zero.",IF('III - Mapas'!I680="ERRO","O nº de processos decididos, referido no ponto 6.3.5, deverá corresponder à soma do nº de processos referidos nos pontos 6.3.2 e 6.3.3.","..."))</f>
        <v>Por favor preencha todas as células em aberto. Se não existirem ocorrências a registar deverá introduzir o número zero.</v>
      </c>
      <c r="H120" s="98"/>
      <c r="I120" s="98"/>
      <c r="J120" s="98"/>
      <c r="K120" s="98"/>
      <c r="L120" s="98"/>
      <c r="M120" s="98"/>
      <c r="N120" s="98"/>
      <c r="O120" s="9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c r="DR120" s="108"/>
      <c r="DS120" s="108"/>
      <c r="DT120" s="108"/>
      <c r="DU120" s="108"/>
      <c r="DV120" s="108"/>
      <c r="DW120" s="108"/>
      <c r="DX120" s="108"/>
      <c r="DY120" s="108"/>
      <c r="DZ120" s="108"/>
      <c r="EA120" s="108"/>
      <c r="EB120" s="108"/>
      <c r="EC120" s="108"/>
      <c r="ED120" s="108"/>
      <c r="EE120" s="108"/>
      <c r="EF120" s="108"/>
      <c r="EG120" s="108"/>
      <c r="EH120" s="108"/>
      <c r="EI120" s="108"/>
      <c r="EJ120" s="108"/>
      <c r="EK120" s="108"/>
      <c r="EL120" s="108"/>
      <c r="EM120" s="108"/>
      <c r="EN120" s="108"/>
      <c r="EO120" s="108"/>
      <c r="EP120" s="108"/>
      <c r="EQ120" s="108"/>
      <c r="ER120" s="108"/>
      <c r="ES120" s="108"/>
      <c r="ET120" s="108"/>
      <c r="EU120" s="108"/>
      <c r="EV120" s="108"/>
      <c r="EW120" s="108"/>
      <c r="EX120" s="108"/>
      <c r="EY120" s="108"/>
      <c r="EZ120" s="108"/>
      <c r="FA120" s="108"/>
      <c r="FB120" s="108"/>
      <c r="FC120" s="108"/>
      <c r="FD120" s="108"/>
      <c r="FE120" s="108"/>
      <c r="FF120" s="108"/>
      <c r="FG120" s="108"/>
      <c r="FH120" s="108"/>
      <c r="FI120" s="108"/>
      <c r="FJ120" s="108"/>
      <c r="FK120" s="108"/>
      <c r="FL120" s="108"/>
      <c r="FM120" s="108"/>
      <c r="FN120" s="108"/>
      <c r="FO120" s="108"/>
      <c r="FP120" s="108"/>
      <c r="FQ120" s="108"/>
      <c r="FR120" s="108"/>
      <c r="FS120" s="108"/>
      <c r="FT120" s="108"/>
      <c r="FU120" s="108"/>
      <c r="FV120" s="108"/>
      <c r="FW120" s="108"/>
      <c r="FX120" s="108"/>
      <c r="FY120" s="108"/>
      <c r="FZ120" s="108"/>
      <c r="GA120" s="108"/>
      <c r="GB120" s="108"/>
      <c r="GC120" s="108"/>
      <c r="GD120" s="108"/>
      <c r="GE120" s="108"/>
      <c r="GF120" s="108"/>
      <c r="GG120" s="108"/>
      <c r="GH120" s="108"/>
      <c r="GI120" s="108"/>
      <c r="GJ120" s="108"/>
      <c r="GK120" s="108"/>
      <c r="GL120" s="108"/>
      <c r="GM120" s="108"/>
      <c r="GN120" s="108"/>
      <c r="GO120" s="108"/>
      <c r="GP120" s="108"/>
      <c r="GQ120" s="108"/>
      <c r="GR120" s="108"/>
      <c r="GS120" s="108"/>
      <c r="GT120" s="108"/>
      <c r="GU120" s="108"/>
      <c r="GV120" s="108"/>
      <c r="GW120" s="108"/>
      <c r="GX120" s="108"/>
      <c r="GY120" s="108"/>
      <c r="GZ120" s="108"/>
      <c r="HA120" s="108"/>
      <c r="HB120" s="108"/>
      <c r="HC120" s="108"/>
      <c r="HD120" s="108"/>
      <c r="HE120" s="108"/>
      <c r="HF120" s="108"/>
      <c r="HG120" s="108"/>
      <c r="HH120" s="108"/>
      <c r="HI120" s="108"/>
      <c r="HJ120" s="108"/>
      <c r="HK120" s="108"/>
      <c r="HL120" s="108"/>
      <c r="HM120" s="108"/>
      <c r="HN120" s="108"/>
      <c r="HO120" s="108"/>
      <c r="HP120" s="108"/>
      <c r="HQ120" s="108"/>
      <c r="HR120" s="108"/>
      <c r="HS120" s="108"/>
      <c r="HT120" s="108"/>
      <c r="HU120" s="108"/>
      <c r="HV120" s="108"/>
      <c r="HW120" s="108"/>
      <c r="HX120" s="108"/>
      <c r="HY120" s="108"/>
      <c r="HZ120" s="108"/>
      <c r="IA120" s="108"/>
      <c r="IB120" s="108"/>
      <c r="IC120" s="108"/>
      <c r="ID120" s="108"/>
      <c r="IE120" s="108"/>
      <c r="IF120" s="108"/>
      <c r="IG120" s="108"/>
      <c r="IH120" s="108"/>
      <c r="II120" s="108"/>
      <c r="IJ120" s="108"/>
      <c r="IK120" s="108"/>
      <c r="IL120" s="108"/>
      <c r="IM120" s="108"/>
      <c r="IN120" s="108"/>
      <c r="IO120" s="108"/>
      <c r="IP120" s="108"/>
      <c r="IQ120" s="108"/>
      <c r="IR120" s="108"/>
      <c r="IS120" s="108"/>
      <c r="IT120" s="108"/>
      <c r="IU120" s="108"/>
      <c r="IV120" s="108"/>
    </row>
    <row r="121" spans="2:256" ht="12.75" customHeight="1">
      <c r="B121" s="732"/>
      <c r="C121" s="732"/>
      <c r="D121" s="94"/>
      <c r="E121" s="107" t="str">
        <f>G120</f>
        <v>Por favor preencha todas as células em aberto. Se não existirem ocorrências a registar deverá introduzir o número zero.</v>
      </c>
      <c r="F121" s="107"/>
      <c r="G121" s="107"/>
      <c r="H121" s="107"/>
      <c r="I121" s="107"/>
      <c r="J121" s="107"/>
      <c r="K121" s="107"/>
      <c r="L121" s="107"/>
      <c r="M121" s="107"/>
      <c r="N121" s="107"/>
      <c r="O121" s="107"/>
      <c r="P121" s="103"/>
      <c r="Q121" s="103"/>
      <c r="R121" s="103"/>
      <c r="S121" s="103"/>
      <c r="T121" s="103"/>
      <c r="U121" s="103"/>
      <c r="V121" s="103"/>
      <c r="W121" s="103"/>
      <c r="X121" s="103"/>
      <c r="Y121" s="103"/>
      <c r="Z121" s="103"/>
      <c r="AA121" s="103"/>
      <c r="AB121" s="103"/>
      <c r="AC121" s="103"/>
      <c r="AD121" s="103"/>
      <c r="AE121" s="103"/>
      <c r="AF121" s="103"/>
      <c r="AG121" s="103"/>
      <c r="AH121" s="103"/>
      <c r="AI121" s="103"/>
      <c r="AJ121" s="103"/>
      <c r="AK121" s="103"/>
      <c r="AL121" s="103"/>
      <c r="AM121" s="103"/>
      <c r="AN121" s="103"/>
      <c r="AO121" s="103"/>
      <c r="AP121" s="103"/>
      <c r="AQ121" s="103"/>
      <c r="AR121" s="103"/>
      <c r="AS121" s="103"/>
      <c r="AT121" s="103"/>
      <c r="AU121" s="103"/>
      <c r="AV121" s="103"/>
      <c r="AW121" s="103"/>
      <c r="AX121" s="103"/>
      <c r="AY121" s="103"/>
      <c r="AZ121" s="103"/>
      <c r="BA121" s="103"/>
      <c r="BB121" s="103"/>
      <c r="BC121" s="103"/>
      <c r="BD121" s="103"/>
      <c r="BE121" s="103"/>
      <c r="BF121" s="103"/>
      <c r="BG121" s="103"/>
      <c r="BH121" s="103"/>
      <c r="BI121" s="103"/>
      <c r="BJ121" s="103"/>
      <c r="BK121" s="103"/>
      <c r="BL121" s="103"/>
      <c r="BM121" s="103"/>
      <c r="BN121" s="103"/>
      <c r="BO121" s="103"/>
      <c r="BP121" s="103"/>
      <c r="BQ121" s="103"/>
      <c r="BR121" s="103"/>
      <c r="BS121" s="103"/>
      <c r="BT121" s="103"/>
      <c r="BU121" s="103"/>
      <c r="BV121" s="103"/>
      <c r="BW121" s="103"/>
      <c r="BX121" s="103"/>
      <c r="BY121" s="103"/>
      <c r="BZ121" s="103"/>
      <c r="CA121" s="103"/>
      <c r="CB121" s="103"/>
      <c r="CC121" s="103"/>
      <c r="CD121" s="103"/>
      <c r="CE121" s="103"/>
      <c r="CF121" s="103"/>
      <c r="CG121" s="103"/>
      <c r="CH121" s="103"/>
      <c r="CI121" s="103"/>
      <c r="CJ121" s="103"/>
      <c r="CK121" s="103"/>
      <c r="CL121" s="103"/>
      <c r="CM121" s="103"/>
      <c r="CN121" s="103"/>
      <c r="CO121" s="103"/>
      <c r="CP121" s="103"/>
      <c r="CQ121" s="103"/>
      <c r="CR121" s="103"/>
      <c r="CS121" s="103"/>
      <c r="CT121" s="103"/>
      <c r="CU121" s="103"/>
      <c r="CV121" s="103"/>
      <c r="CW121" s="103"/>
      <c r="CX121" s="103"/>
      <c r="CY121" s="103"/>
      <c r="CZ121" s="103"/>
      <c r="DA121" s="103"/>
      <c r="DB121" s="103"/>
      <c r="DC121" s="103"/>
      <c r="DD121" s="103"/>
      <c r="DE121" s="103"/>
      <c r="DF121" s="103"/>
      <c r="DG121" s="103"/>
      <c r="DH121" s="103"/>
      <c r="DI121" s="103"/>
      <c r="DJ121" s="103"/>
      <c r="DK121" s="103"/>
      <c r="DL121" s="103"/>
      <c r="DM121" s="103"/>
      <c r="DN121" s="103"/>
      <c r="DO121" s="103"/>
      <c r="DP121" s="103"/>
      <c r="DQ121" s="103"/>
      <c r="DR121" s="103"/>
      <c r="DS121" s="103"/>
      <c r="DT121" s="103"/>
      <c r="DU121" s="103"/>
      <c r="DV121" s="103"/>
      <c r="DW121" s="103"/>
      <c r="DX121" s="103"/>
      <c r="DY121" s="103"/>
      <c r="DZ121" s="103"/>
      <c r="EA121" s="103"/>
      <c r="EB121" s="103"/>
      <c r="EC121" s="103"/>
      <c r="ED121" s="103"/>
      <c r="EE121" s="103"/>
      <c r="EF121" s="103"/>
      <c r="EG121" s="103"/>
      <c r="EH121" s="103"/>
      <c r="EI121" s="103"/>
      <c r="EJ121" s="103"/>
      <c r="EK121" s="103"/>
      <c r="EL121" s="103"/>
      <c r="EM121" s="103"/>
      <c r="EN121" s="103"/>
      <c r="EO121" s="103"/>
      <c r="EP121" s="103"/>
      <c r="EQ121" s="103"/>
      <c r="ER121" s="103"/>
      <c r="ES121" s="103"/>
      <c r="ET121" s="103"/>
      <c r="EU121" s="103"/>
      <c r="EV121" s="103"/>
      <c r="EW121" s="103"/>
      <c r="EX121" s="103"/>
      <c r="EY121" s="103"/>
      <c r="EZ121" s="103"/>
      <c r="FA121" s="103"/>
      <c r="FB121" s="103"/>
      <c r="FC121" s="103"/>
      <c r="FD121" s="103"/>
      <c r="FE121" s="103"/>
      <c r="FF121" s="103"/>
      <c r="FG121" s="103"/>
      <c r="FH121" s="103"/>
      <c r="FI121" s="103"/>
      <c r="FJ121" s="103"/>
      <c r="FK121" s="103"/>
      <c r="FL121" s="103"/>
      <c r="FM121" s="103"/>
      <c r="FN121" s="103"/>
      <c r="FO121" s="103"/>
      <c r="FP121" s="103"/>
      <c r="FQ121" s="103"/>
      <c r="FR121" s="103"/>
      <c r="FS121" s="103"/>
      <c r="FT121" s="103"/>
      <c r="FU121" s="103"/>
      <c r="FV121" s="103"/>
      <c r="FW121" s="103"/>
      <c r="FX121" s="103"/>
      <c r="FY121" s="103"/>
      <c r="FZ121" s="103"/>
      <c r="GA121" s="103"/>
      <c r="GB121" s="103"/>
      <c r="GC121" s="103"/>
      <c r="GD121" s="103"/>
      <c r="GE121" s="103"/>
      <c r="GF121" s="103"/>
      <c r="GG121" s="103"/>
      <c r="GH121" s="103"/>
      <c r="GI121" s="103"/>
      <c r="GJ121" s="103"/>
      <c r="GK121" s="103"/>
      <c r="GL121" s="103"/>
      <c r="GM121" s="103"/>
      <c r="GN121" s="103"/>
      <c r="GO121" s="103"/>
      <c r="GP121" s="103"/>
      <c r="GQ121" s="103"/>
      <c r="GR121" s="103"/>
      <c r="GS121" s="103"/>
      <c r="GT121" s="103"/>
      <c r="GU121" s="103"/>
      <c r="GV121" s="103"/>
      <c r="GW121" s="103"/>
      <c r="GX121" s="103"/>
      <c r="GY121" s="103"/>
      <c r="GZ121" s="103"/>
      <c r="HA121" s="103"/>
      <c r="HB121" s="103"/>
      <c r="HC121" s="103"/>
      <c r="HD121" s="103"/>
      <c r="HE121" s="103"/>
      <c r="HF121" s="103"/>
      <c r="HG121" s="103"/>
      <c r="HH121" s="103"/>
      <c r="HI121" s="103"/>
      <c r="HJ121" s="103"/>
      <c r="HK121" s="103"/>
      <c r="HL121" s="103"/>
      <c r="HM121" s="103"/>
      <c r="HN121" s="103"/>
      <c r="HO121" s="103"/>
      <c r="HP121" s="103"/>
      <c r="HQ121" s="103"/>
      <c r="HR121" s="103"/>
      <c r="HS121" s="103"/>
      <c r="HT121" s="103"/>
      <c r="HU121" s="103"/>
      <c r="HV121" s="103"/>
      <c r="HW121" s="103"/>
      <c r="HX121" s="103"/>
      <c r="HY121" s="103"/>
      <c r="HZ121" s="103"/>
      <c r="IA121" s="103"/>
      <c r="IB121" s="103"/>
      <c r="IC121" s="103"/>
      <c r="ID121" s="103"/>
      <c r="IE121" s="103"/>
      <c r="IF121" s="103"/>
      <c r="IG121" s="103"/>
      <c r="IH121" s="103"/>
      <c r="II121" s="103"/>
      <c r="IJ121" s="103"/>
      <c r="IK121" s="103"/>
      <c r="IL121" s="103"/>
      <c r="IM121" s="103"/>
      <c r="IN121" s="103"/>
      <c r="IO121" s="103"/>
      <c r="IP121" s="103"/>
      <c r="IQ121" s="103"/>
      <c r="IR121" s="103"/>
      <c r="IS121" s="103"/>
      <c r="IT121" s="103"/>
      <c r="IU121" s="103"/>
      <c r="IV121" s="103"/>
    </row>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sheetData>
  <sheetProtection password="E4D4" sheet="1" objects="1" scenarios="1" selectLockedCells="1" selectUnlockedCells="1"/>
  <mergeCells count="39">
    <mergeCell ref="B6:C7"/>
    <mergeCell ref="B9:C10"/>
    <mergeCell ref="B12:C13"/>
    <mergeCell ref="B15:C16"/>
    <mergeCell ref="B18:C19"/>
    <mergeCell ref="B21:C22"/>
    <mergeCell ref="B24:C25"/>
    <mergeCell ref="B27:C28"/>
    <mergeCell ref="B30:C31"/>
    <mergeCell ref="B33:C34"/>
    <mergeCell ref="B36:C37"/>
    <mergeCell ref="B39:C40"/>
    <mergeCell ref="B42:C43"/>
    <mergeCell ref="B45:C46"/>
    <mergeCell ref="B48:C49"/>
    <mergeCell ref="B51:C52"/>
    <mergeCell ref="B54:C55"/>
    <mergeCell ref="B57:C58"/>
    <mergeCell ref="B60:C61"/>
    <mergeCell ref="B63:C64"/>
    <mergeCell ref="B66:C67"/>
    <mergeCell ref="B69:C70"/>
    <mergeCell ref="B72:C73"/>
    <mergeCell ref="B75:C76"/>
    <mergeCell ref="B78:C79"/>
    <mergeCell ref="B81:C82"/>
    <mergeCell ref="B84:C85"/>
    <mergeCell ref="B87:C88"/>
    <mergeCell ref="B90:C91"/>
    <mergeCell ref="B93:C94"/>
    <mergeCell ref="B96:C97"/>
    <mergeCell ref="B99:C100"/>
    <mergeCell ref="B114:C115"/>
    <mergeCell ref="B117:C118"/>
    <mergeCell ref="B120:C121"/>
    <mergeCell ref="B102:C103"/>
    <mergeCell ref="B105:C106"/>
    <mergeCell ref="B108:C109"/>
    <mergeCell ref="B111:C112"/>
  </mergeCells>
  <conditionalFormatting sqref="H33:O33 H102:O102 H60:O60 H63:O63 H66:O66 H69:O69 I57:O57 H75:O75 H78:O78 H81:O81 H84:O84 H87:O87 H90:O90 H93:O93 H96:O96 H99:O99 H39:O39 H105:O105 H108:O108 H111:O111 H114:O114 H117:O117 H120:O120 H51:O51 H6:O6 H12:O12 H48:O48 H18:O18 H21:O21 H24:O24 H45:O45 H30:O30 H42:O42 H36:O36 L72:O72">
    <cfRule type="cellIs" priority="1" dxfId="2" operator="equal" stopIfTrue="1">
      <formula>"Preenchido com erros!"</formula>
    </cfRule>
    <cfRule type="cellIs" priority="2" dxfId="3" operator="equal" stopIfTrue="1">
      <formula>"Por preencher"</formula>
    </cfRule>
    <cfRule type="cellIs" priority="3" dxfId="4" operator="equal" stopIfTrue="1">
      <formula>"Preenchido"</formula>
    </cfRule>
  </conditionalFormatting>
  <conditionalFormatting sqref="E45 E54 E90 E60 E63 E18 E69 E57 E72 E117 E81 E84 E87 E30 E93 E96 E99 E102 E111 E48 E108 E114 E120 E51 E12 E9 E66 E27 E78 E15 E21 E24 E6 E33 E39 E36 E42 E75">
    <cfRule type="cellIs" priority="4" dxfId="5" operator="equal" stopIfTrue="1">
      <formula>"Preenchido com erros!"</formula>
    </cfRule>
    <cfRule type="cellIs" priority="5" dxfId="6" operator="equal" stopIfTrue="1">
      <formula>"Por preencher"</formula>
    </cfRule>
    <cfRule type="cellIs" priority="6" dxfId="7" operator="equal" stopIfTrue="1">
      <formula>"Preenchido"</formula>
    </cfRule>
  </conditionalFormatting>
  <conditionalFormatting sqref="E105">
    <cfRule type="cellIs" priority="7" dxfId="8" operator="equal" stopIfTrue="1">
      <formula>"Preenchido, mas com reservas"</formula>
    </cfRule>
    <cfRule type="cellIs" priority="8" dxfId="6" operator="equal" stopIfTrue="1">
      <formula>"Por preencher"</formula>
    </cfRule>
    <cfRule type="cellIs" priority="9" dxfId="7" operator="equal" stopIfTrue="1">
      <formula>"Preenchido"</formula>
    </cfRule>
  </conditionalFormatting>
  <printOptions horizontalCentered="1"/>
  <pageMargins left="0.75" right="0.75" top="0.984251968503937" bottom="0.984251968503937" header="0" footer="0"/>
  <pageSetup horizontalDpi="300" verticalDpi="300" orientation="landscape" paperSize="9" scale="80" r:id="rId1"/>
  <headerFooter alignWithMargins="0">
    <oddHeader>&amp;C&amp;"Verdana,Negrito"&amp;9
BALANÇO SOCIAL 
DL nº 190/96, de 6 de Outubro</oddHeader>
    <oddFooter>&amp;R&amp;"Verdana,Negrito"&amp;9&amp;P/&amp;N</oddFooter>
  </headerFooter>
  <colBreaks count="1" manualBreakCount="1">
    <brk id="21" max="120" man="1"/>
  </colBreaks>
</worksheet>
</file>

<file path=xl/worksheets/sheet5.xml><?xml version="1.0" encoding="utf-8"?>
<worksheet xmlns="http://schemas.openxmlformats.org/spreadsheetml/2006/main" xmlns:r="http://schemas.openxmlformats.org/officeDocument/2006/relationships">
  <sheetPr codeName="Folha15">
    <tabColor indexed="50"/>
  </sheetPr>
  <dimension ref="C5:L16"/>
  <sheetViews>
    <sheetView showGridLines="0" showRowColHeaders="0" workbookViewId="0" topLeftCell="A1">
      <selection activeCell="C6" sqref="C6:L6"/>
    </sheetView>
  </sheetViews>
  <sheetFormatPr defaultColWidth="9.140625" defaultRowHeight="12.75"/>
  <cols>
    <col min="1" max="1" width="9.140625" style="1" customWidth="1"/>
    <col min="2" max="2" width="6.8515625" style="1" customWidth="1"/>
    <col min="3" max="5" width="9.140625" style="1" customWidth="1"/>
    <col min="6" max="6" width="3.28125" style="1" customWidth="1"/>
    <col min="7" max="13" width="9.140625" style="1" customWidth="1"/>
    <col min="14" max="14" width="4.57421875" style="1" customWidth="1"/>
    <col min="15" max="16384" width="9.140625" style="1" customWidth="1"/>
  </cols>
  <sheetData>
    <row r="5" ht="12.75">
      <c r="C5" s="86" t="s">
        <v>378</v>
      </c>
    </row>
    <row r="6" spans="3:12" ht="25.5" customHeight="1">
      <c r="C6" s="735"/>
      <c r="D6" s="735"/>
      <c r="E6" s="735"/>
      <c r="F6" s="735"/>
      <c r="G6" s="735"/>
      <c r="H6" s="735"/>
      <c r="I6" s="735"/>
      <c r="J6" s="735"/>
      <c r="K6" s="735"/>
      <c r="L6" s="735"/>
    </row>
    <row r="10" ht="12.75">
      <c r="C10" s="86" t="s">
        <v>376</v>
      </c>
    </row>
    <row r="11" spans="3:11" ht="25.5" customHeight="1">
      <c r="C11" s="735"/>
      <c r="D11" s="735"/>
      <c r="E11" s="735"/>
      <c r="F11" s="735"/>
      <c r="G11" s="8"/>
      <c r="H11" s="8"/>
      <c r="I11" s="8"/>
      <c r="J11" s="8"/>
      <c r="K11" s="8"/>
    </row>
    <row r="15" ht="12.75">
      <c r="C15" s="86" t="s">
        <v>377</v>
      </c>
    </row>
    <row r="16" spans="3:11" ht="25.5" customHeight="1">
      <c r="C16" s="735"/>
      <c r="D16" s="735"/>
      <c r="E16" s="735"/>
      <c r="F16" s="735"/>
      <c r="G16" s="735"/>
      <c r="H16" s="735"/>
      <c r="I16" s="8"/>
      <c r="J16" s="8"/>
      <c r="K16" s="8"/>
    </row>
  </sheetData>
  <sheetProtection sheet="1" objects="1" scenarios="1" selectLockedCells="1"/>
  <mergeCells count="3">
    <mergeCell ref="C6:L6"/>
    <mergeCell ref="C11:F11"/>
    <mergeCell ref="C16:H16"/>
  </mergeCells>
  <printOptions horizontalCentered="1"/>
  <pageMargins left="0.75" right="0.75" top="0.984251968503937" bottom="0.984251968503937" header="0" footer="0"/>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DGO0164</dc:creator>
  <cp:keywords/>
  <dc:description/>
  <cp:lastModifiedBy>cmponte</cp:lastModifiedBy>
  <cp:lastPrinted>2006-03-03T13:38:20Z</cp:lastPrinted>
  <dcterms:created xsi:type="dcterms:W3CDTF">1999-03-11T14:34:02Z</dcterms:created>
  <dcterms:modified xsi:type="dcterms:W3CDTF">2006-03-10T11:23:18Z</dcterms:modified>
  <cp:category/>
  <cp:version/>
  <cp:contentType/>
  <cp:contentStatus/>
</cp:coreProperties>
</file>