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eLivro"/>
  <bookViews>
    <workbookView xWindow="65446" yWindow="65401" windowWidth="7440" windowHeight="5325" tabRatio="729" activeTab="0"/>
  </bookViews>
  <sheets>
    <sheet name="I - Identificação" sheetId="1" r:id="rId1"/>
    <sheet name="II - Instruções" sheetId="2" r:id="rId2"/>
    <sheet name="III - Mapas" sheetId="3" r:id="rId3"/>
    <sheet name="IV - Validação" sheetId="4" r:id="rId4"/>
    <sheet name="V - Contacto no serviço" sheetId="5" r:id="rId5"/>
  </sheets>
  <definedNames>
    <definedName name="_xlnm.Print_Area" localSheetId="0">'I - Identificação'!$C$1:$N$20</definedName>
    <definedName name="_xlnm.Print_Area" localSheetId="2">'III - Mapas'!$A$2:$P$714</definedName>
    <definedName name="_xlnm.Print_Area" localSheetId="3">'IV - Validação'!$A$1:$U$121</definedName>
    <definedName name="_xlnm.Print_Area" localSheetId="4">'V - Contacto no serviço'!$B$1:$M$20</definedName>
    <definedName name="Quadro1_Nomeação">'III - Mapas'!$D$6:$M$7</definedName>
    <definedName name="QuadroRecursosHumanos">'III - Mapas'!$D$2:$N$23</definedName>
  </definedNames>
  <calcPr fullCalcOnLoad="1"/>
</workbook>
</file>

<file path=xl/sharedStrings.xml><?xml version="1.0" encoding="utf-8"?>
<sst xmlns="http://schemas.openxmlformats.org/spreadsheetml/2006/main" count="1205" uniqueCount="631">
  <si>
    <r>
      <t xml:space="preserve">(1) </t>
    </r>
    <r>
      <rPr>
        <sz val="7"/>
        <color indexed="8"/>
        <rFont val="Verdana"/>
        <family val="2"/>
      </rPr>
      <t xml:space="preserve">Entenda-se por </t>
    </r>
    <r>
      <rPr>
        <i/>
        <sz val="7"/>
        <color indexed="8"/>
        <rFont val="Verdana"/>
        <family val="2"/>
      </rPr>
      <t>efectivos</t>
    </r>
    <r>
      <rPr>
        <sz val="7"/>
        <color indexed="8"/>
        <rFont val="Verdana"/>
        <family val="2"/>
      </rPr>
      <t xml:space="preserve"> todos os funcionários, agentes e demais trabalhadores, independemente do vínculo, que se encontrem efectivamente ao serviço em 31 de Dezembro, não devendo, como tal, ser contabilizados os funcionários que embora pertençam ao quadro de pessoal do serviço se encontrem a exercer funções noutros serviços.
</t>
    </r>
    <r>
      <rPr>
        <b/>
        <sz val="7"/>
        <color indexed="10"/>
        <rFont val="Verdana"/>
        <family val="2"/>
      </rPr>
      <t>(2)</t>
    </r>
    <r>
      <rPr>
        <b/>
        <sz val="7"/>
        <color indexed="8"/>
        <rFont val="Verdana"/>
        <family val="2"/>
      </rPr>
      <t xml:space="preserve"> </t>
    </r>
    <r>
      <rPr>
        <sz val="7"/>
        <color indexed="8"/>
        <rFont val="Verdana"/>
        <family val="2"/>
      </rPr>
      <t xml:space="preserve">Nomeação provisória, definitiva, em comissão de serviço e em substituição. 
</t>
    </r>
    <r>
      <rPr>
        <b/>
        <sz val="7"/>
        <color indexed="10"/>
        <rFont val="Verdana"/>
        <family val="2"/>
      </rPr>
      <t>(3)</t>
    </r>
    <r>
      <rPr>
        <sz val="7"/>
        <color indexed="8"/>
        <rFont val="Verdana"/>
        <family val="2"/>
      </rPr>
      <t xml:space="preserve"> Funcionários pertencentes aos quadros de pessoal de outros serviços, que se encontrem em exercício de funções no serviço em 31 de Dezembro.
</t>
    </r>
    <r>
      <rPr>
        <b/>
        <sz val="7"/>
        <color indexed="10"/>
        <rFont val="Verdana"/>
        <family val="2"/>
      </rPr>
      <t>(4)</t>
    </r>
    <r>
      <rPr>
        <b/>
        <sz val="7"/>
        <color indexed="8"/>
        <rFont val="Verdana"/>
        <family val="2"/>
      </rPr>
      <t xml:space="preserve"> </t>
    </r>
    <r>
      <rPr>
        <sz val="7"/>
        <color indexed="8"/>
        <rFont val="Verdana"/>
        <family val="2"/>
      </rPr>
      <t xml:space="preserve">Directores dos estabelecimentos e seus respectivos adjuntos ou presidentes da direcção executiva/comissão instaladora e os seus respectivos vices-presidentes (esta indicação é válida para os restantes mapas).
</t>
    </r>
    <r>
      <rPr>
        <b/>
        <sz val="7"/>
        <color indexed="10"/>
        <rFont val="Verdana"/>
        <family val="2"/>
      </rPr>
      <t>(5)</t>
    </r>
    <r>
      <rPr>
        <sz val="8"/>
        <color indexed="8"/>
        <rFont val="Verdana"/>
        <family val="2"/>
      </rPr>
      <t xml:space="preserve"> </t>
    </r>
    <r>
      <rPr>
        <sz val="7"/>
        <color indexed="8"/>
        <rFont val="Verdana"/>
        <family val="2"/>
      </rPr>
      <t xml:space="preserve">Inclui também as chefias administrativas (Coordenadores Administrativos, Chefes de Departamento, Chefes de Serviços de Administração Escolar e Chefes de Secção).
</t>
    </r>
    <r>
      <rPr>
        <b/>
        <sz val="7"/>
        <color indexed="10"/>
        <rFont val="Verdana"/>
        <family val="2"/>
      </rPr>
      <t>(6)</t>
    </r>
    <r>
      <rPr>
        <sz val="7"/>
        <color indexed="8"/>
        <rFont val="Verdana"/>
        <family val="2"/>
      </rPr>
      <t xml:space="preserve"> Inclui Ajudantes de Acção Sócio-Educativa, Assistentes de Acção Educativa e Auxiliares de Acção Educativa (esta indicação é válida para os restantes mapas).</t>
    </r>
  </si>
  <si>
    <r>
      <t>(1)</t>
    </r>
    <r>
      <rPr>
        <sz val="7"/>
        <color indexed="8"/>
        <rFont val="Verdana"/>
        <family val="2"/>
      </rPr>
      <t xml:space="preserve"> Considerar apenas os efectivos que estejam numa situação de nomeação no quadro de pessoal do serviço (nomeações provisórias e definitivas).</t>
    </r>
  </si>
  <si>
    <r>
      <t>(1)</t>
    </r>
    <r>
      <rPr>
        <b/>
        <sz val="7"/>
        <color indexed="8"/>
        <rFont val="Verdana"/>
        <family val="2"/>
      </rPr>
      <t xml:space="preserve"> </t>
    </r>
    <r>
      <rPr>
        <sz val="7"/>
        <color indexed="8"/>
        <rFont val="Verdana"/>
        <family val="2"/>
      </rPr>
      <t>Considerar apenas os elementos que à data da saída se encontravam em regime de contrato administrativo de provimento.</t>
    </r>
  </si>
  <si>
    <r>
      <t>(1)</t>
    </r>
    <r>
      <rPr>
        <b/>
        <sz val="7"/>
        <color indexed="8"/>
        <rFont val="Verdana"/>
        <family val="2"/>
      </rPr>
      <t xml:space="preserve"> </t>
    </r>
    <r>
      <rPr>
        <sz val="7"/>
        <color indexed="8"/>
        <rFont val="Verdana"/>
        <family val="2"/>
      </rPr>
      <t xml:space="preserve">O leque salarial será obtido automaticamente logo que sejam preenchidos os espaços destinados ao dividendo e divisor da fracção, de acordo com a fórmula apresentada na linha 2.17.1, em que:
     </t>
    </r>
    <r>
      <rPr>
        <b/>
        <sz val="7"/>
        <color indexed="8"/>
        <rFont val="Verdana"/>
        <family val="2"/>
      </rPr>
      <t>&gt;RL</t>
    </r>
    <r>
      <rPr>
        <sz val="7"/>
        <color indexed="8"/>
        <rFont val="Verdana"/>
        <family val="2"/>
      </rPr>
      <t xml:space="preserve"> = Maior remuneração líquida
     </t>
    </r>
    <r>
      <rPr>
        <b/>
        <sz val="7"/>
        <color indexed="8"/>
        <rFont val="Verdana"/>
        <family val="2"/>
      </rPr>
      <t>&lt;RL</t>
    </r>
    <r>
      <rPr>
        <sz val="7"/>
        <color indexed="8"/>
        <rFont val="Verdana"/>
        <family val="2"/>
      </rPr>
      <t xml:space="preserve"> = Menor remuneração líquida</t>
    </r>
  </si>
  <si>
    <r>
      <t xml:space="preserve">Valor em </t>
    </r>
    <r>
      <rPr>
        <b/>
        <sz val="8"/>
        <rFont val="Verdana"/>
        <family val="2"/>
      </rPr>
      <t>€</t>
    </r>
  </si>
  <si>
    <r>
      <t xml:space="preserve">Prestações sociais  </t>
    </r>
    <r>
      <rPr>
        <sz val="7"/>
        <rFont val="Verdana"/>
        <family val="2"/>
      </rPr>
      <t>(entre 1 de Janeiro e 31 de Dezembro)</t>
    </r>
  </si>
  <si>
    <r>
      <t>Valor em</t>
    </r>
    <r>
      <rPr>
        <b/>
        <sz val="8"/>
        <rFont val="Verdana"/>
        <family val="2"/>
      </rPr>
      <t xml:space="preserve"> €</t>
    </r>
  </si>
  <si>
    <r>
      <t xml:space="preserve">Duração das Acções de Formação profissional 
</t>
    </r>
    <r>
      <rPr>
        <sz val="7"/>
        <color indexed="8"/>
        <rFont val="Verdana"/>
        <family val="2"/>
      </rPr>
      <t>(realizadas entre 1 de Janeiro e 31 de Dezembro)</t>
    </r>
  </si>
  <si>
    <t>Duração</t>
  </si>
  <si>
    <t>6.3.5</t>
  </si>
  <si>
    <t>6.3.5.1</t>
  </si>
  <si>
    <t>6.3.5.2</t>
  </si>
  <si>
    <t>6.3.5.3</t>
  </si>
  <si>
    <t>6.3.5.4</t>
  </si>
  <si>
    <t>6.3.5.5</t>
  </si>
  <si>
    <t>6.3.5.6</t>
  </si>
  <si>
    <t>6.3.5.7</t>
  </si>
  <si>
    <t>4.2.</t>
  </si>
  <si>
    <t>4.2 e 4.3</t>
  </si>
  <si>
    <t>3.1.4 
a 
3.1.10</t>
  </si>
  <si>
    <t>Remuneração base (inclui subsídio de férias e natal)</t>
  </si>
  <si>
    <t>6.1.1</t>
  </si>
  <si>
    <t>Nº de casos de incapacidade permanente declarados</t>
  </si>
  <si>
    <t>1.1</t>
  </si>
  <si>
    <t>H</t>
  </si>
  <si>
    <t>M</t>
  </si>
  <si>
    <t>1.1.1</t>
  </si>
  <si>
    <t>1.1.2</t>
  </si>
  <si>
    <t>1.1.3</t>
  </si>
  <si>
    <t>1.1.4</t>
  </si>
  <si>
    <t>1.1.5</t>
  </si>
  <si>
    <t>1.1.6</t>
  </si>
  <si>
    <t>1.2</t>
  </si>
  <si>
    <t>Até 18 anos</t>
  </si>
  <si>
    <t>1.3</t>
  </si>
  <si>
    <t>Até 5 anos</t>
  </si>
  <si>
    <t>1.6.1</t>
  </si>
  <si>
    <t>1.6.2</t>
  </si>
  <si>
    <t>Dos PALOP</t>
  </si>
  <si>
    <t>1.6.3</t>
  </si>
  <si>
    <t>Do Brasil</t>
  </si>
  <si>
    <t>1.6.4</t>
  </si>
  <si>
    <t>De outros países</t>
  </si>
  <si>
    <t>Menos de 4 anos de escolaridade</t>
  </si>
  <si>
    <t>4 anos de escolaridade</t>
  </si>
  <si>
    <t>6 anos de escolaridade</t>
  </si>
  <si>
    <t>9 anos de escolaridade</t>
  </si>
  <si>
    <t>11 anos de escolaridade</t>
  </si>
  <si>
    <t>12 anos de escolaridade</t>
  </si>
  <si>
    <t>Bacharelato ou curso médio</t>
  </si>
  <si>
    <t>Licenciatura</t>
  </si>
  <si>
    <t>Mestrado</t>
  </si>
  <si>
    <t>Doutoramento</t>
  </si>
  <si>
    <t>1.9</t>
  </si>
  <si>
    <t>1.9.2</t>
  </si>
  <si>
    <t>1.9.3</t>
  </si>
  <si>
    <t>1.9.4</t>
  </si>
  <si>
    <t>1.9.5</t>
  </si>
  <si>
    <t>1.9.6</t>
  </si>
  <si>
    <t>1.9.7</t>
  </si>
  <si>
    <t>1.10</t>
  </si>
  <si>
    <t>1.10.1</t>
  </si>
  <si>
    <t>1.10.2</t>
  </si>
  <si>
    <t>1.10.3</t>
  </si>
  <si>
    <t>Total</t>
  </si>
  <si>
    <t>1.11</t>
  </si>
  <si>
    <t>1.11.1</t>
  </si>
  <si>
    <t>1.11.2</t>
  </si>
  <si>
    <t>1.11.3</t>
  </si>
  <si>
    <t>1.11.4</t>
  </si>
  <si>
    <t>1.11.5</t>
  </si>
  <si>
    <t>Aposentação compulsiva</t>
  </si>
  <si>
    <t>1.11.6</t>
  </si>
  <si>
    <t>Demissão</t>
  </si>
  <si>
    <t>1.11.7</t>
  </si>
  <si>
    <t>1.11.8</t>
  </si>
  <si>
    <t>1.11.9</t>
  </si>
  <si>
    <t>1.12</t>
  </si>
  <si>
    <t>1.12.1</t>
  </si>
  <si>
    <t>1.12.2</t>
  </si>
  <si>
    <t>1.12.3</t>
  </si>
  <si>
    <t>1.14</t>
  </si>
  <si>
    <t>1.14.1</t>
  </si>
  <si>
    <t>1.14.2</t>
  </si>
  <si>
    <t>1.14.3</t>
  </si>
  <si>
    <t>1.15</t>
  </si>
  <si>
    <t>1.15.1</t>
  </si>
  <si>
    <t>1.15.2</t>
  </si>
  <si>
    <t>1.15.3</t>
  </si>
  <si>
    <t>Progressões</t>
  </si>
  <si>
    <t>1.15.4</t>
  </si>
  <si>
    <t>1.17</t>
  </si>
  <si>
    <t>1.17.1</t>
  </si>
  <si>
    <t>1.17.2</t>
  </si>
  <si>
    <t>Horários flexíveis</t>
  </si>
  <si>
    <t>1.17.3</t>
  </si>
  <si>
    <t>Horários desfasados</t>
  </si>
  <si>
    <t>1.17.4</t>
  </si>
  <si>
    <t>Jornada contínua</t>
  </si>
  <si>
    <t>1.17.5</t>
  </si>
  <si>
    <t>Trabalho por turnos</t>
  </si>
  <si>
    <t>1.17.6</t>
  </si>
  <si>
    <t>1.17.7</t>
  </si>
  <si>
    <t>1.17.8</t>
  </si>
  <si>
    <t>Tempo parcial</t>
  </si>
  <si>
    <t>1.18</t>
  </si>
  <si>
    <t>1.18.1</t>
  </si>
  <si>
    <t>1.18.2</t>
  </si>
  <si>
    <t>1.18.3</t>
  </si>
  <si>
    <t>1.18.4</t>
  </si>
  <si>
    <t>Trabalho nocturno</t>
  </si>
  <si>
    <t>1.18.5</t>
  </si>
  <si>
    <t>Em dias de descanso complementar</t>
  </si>
  <si>
    <t>1.18.6</t>
  </si>
  <si>
    <t>Em dias de descanso semanal</t>
  </si>
  <si>
    <t>1.18.7</t>
  </si>
  <si>
    <t>1.19</t>
  </si>
  <si>
    <t>1.19.1</t>
  </si>
  <si>
    <t>Casamento</t>
  </si>
  <si>
    <t>1.19.2</t>
  </si>
  <si>
    <t>1.19.3</t>
  </si>
  <si>
    <t>Nascimento</t>
  </si>
  <si>
    <t>1.19.4</t>
  </si>
  <si>
    <t>Falecimento de familiar</t>
  </si>
  <si>
    <t>1.19.5</t>
  </si>
  <si>
    <t>Doença</t>
  </si>
  <si>
    <t>1.19.6</t>
  </si>
  <si>
    <t>Doença prolongada</t>
  </si>
  <si>
    <t>1.19.7</t>
  </si>
  <si>
    <t>Assistência a familiares</t>
  </si>
  <si>
    <t>1.19.8</t>
  </si>
  <si>
    <t>1.19.9</t>
  </si>
  <si>
    <t>Por conta do período de férias</t>
  </si>
  <si>
    <t>1.19.10</t>
  </si>
  <si>
    <t>1.19.11</t>
  </si>
  <si>
    <t>1.19.12</t>
  </si>
  <si>
    <t>Injustificadas</t>
  </si>
  <si>
    <t>1.19.13</t>
  </si>
  <si>
    <t>Outras</t>
  </si>
  <si>
    <t>1.19.14</t>
  </si>
  <si>
    <t>No local de trabalho</t>
  </si>
  <si>
    <t>In itinere</t>
  </si>
  <si>
    <t>3.1</t>
  </si>
  <si>
    <t>Mortais</t>
  </si>
  <si>
    <t>3.1.1</t>
  </si>
  <si>
    <t>3.1.2</t>
  </si>
  <si>
    <t>3.1.4</t>
  </si>
  <si>
    <t>3.1.5</t>
  </si>
  <si>
    <t>3.1.6</t>
  </si>
  <si>
    <t>3.1.7</t>
  </si>
  <si>
    <t>3.1.8</t>
  </si>
  <si>
    <t>3.1.9</t>
  </si>
  <si>
    <t>3.2</t>
  </si>
  <si>
    <t>Doenças profissionais</t>
  </si>
  <si>
    <t>3.2.1</t>
  </si>
  <si>
    <t>3.2.2</t>
  </si>
  <si>
    <t>3.2.3</t>
  </si>
  <si>
    <t>3.2.4</t>
  </si>
  <si>
    <t>3.2.5</t>
  </si>
  <si>
    <t>1.20</t>
  </si>
  <si>
    <t>1.20.1</t>
  </si>
  <si>
    <t>Actividade sindical</t>
  </si>
  <si>
    <t>1.20.2</t>
  </si>
  <si>
    <t>Greve</t>
  </si>
  <si>
    <t>2.1</t>
  </si>
  <si>
    <t>2.4</t>
  </si>
  <si>
    <t>2.5</t>
  </si>
  <si>
    <t>Disponibilidade permanente</t>
  </si>
  <si>
    <t>2.6</t>
  </si>
  <si>
    <t>Outros regimes especiais de prestação de trabalho</t>
  </si>
  <si>
    <t>2.7</t>
  </si>
  <si>
    <t>Risco, penosidade ou insalubridade</t>
  </si>
  <si>
    <t>2.8</t>
  </si>
  <si>
    <t>Fixação na periferia</t>
  </si>
  <si>
    <t>2.9</t>
  </si>
  <si>
    <t>2.10</t>
  </si>
  <si>
    <t>Abono para falhas</t>
  </si>
  <si>
    <t>2.11</t>
  </si>
  <si>
    <t>Participação em reuniões</t>
  </si>
  <si>
    <t>2.12</t>
  </si>
  <si>
    <t>Ajudas de custo</t>
  </si>
  <si>
    <t>2.13</t>
  </si>
  <si>
    <t>Transferências de localidade</t>
  </si>
  <si>
    <t>2.14</t>
  </si>
  <si>
    <t>Representação</t>
  </si>
  <si>
    <t>2.15</t>
  </si>
  <si>
    <t>Secretariado</t>
  </si>
  <si>
    <t>2.16</t>
  </si>
  <si>
    <t>2.17</t>
  </si>
  <si>
    <t>2.17.1</t>
  </si>
  <si>
    <t>3.3</t>
  </si>
  <si>
    <t>3.3.1</t>
  </si>
  <si>
    <t>Número de exames médicos efectuados</t>
  </si>
  <si>
    <t>3.3.1.1</t>
  </si>
  <si>
    <t>3.3.1.2</t>
  </si>
  <si>
    <t>Exames periódicos</t>
  </si>
  <si>
    <t>3.3.1.3</t>
  </si>
  <si>
    <t>Exames ocasionais e complementares</t>
  </si>
  <si>
    <t>3.3.1.4</t>
  </si>
  <si>
    <t>Exames de cessação de funções</t>
  </si>
  <si>
    <t>3.3.2</t>
  </si>
  <si>
    <t>3.3.3</t>
  </si>
  <si>
    <t>Número de visitas aos postos de trabalho</t>
  </si>
  <si>
    <t>3.4</t>
  </si>
  <si>
    <t>3.4.1</t>
  </si>
  <si>
    <t>3.4.2</t>
  </si>
  <si>
    <t>Visitas aos locais de trabalho</t>
  </si>
  <si>
    <t>3.5</t>
  </si>
  <si>
    <t>3.6</t>
  </si>
  <si>
    <t>3.6.1</t>
  </si>
  <si>
    <t>Número de acções desenvolvidas</t>
  </si>
  <si>
    <t>3.6.2</t>
  </si>
  <si>
    <t>Número de pessoas abrangidas pelas acções</t>
  </si>
  <si>
    <t>3.7</t>
  </si>
  <si>
    <t>3.7.1</t>
  </si>
  <si>
    <t>3.7.2</t>
  </si>
  <si>
    <t>Custos com equipamentos de protecção</t>
  </si>
  <si>
    <t>3.7.3</t>
  </si>
  <si>
    <t>Custos com formação em prevenção de riscos</t>
  </si>
  <si>
    <t>3.7.4</t>
  </si>
  <si>
    <t>Outros custos</t>
  </si>
  <si>
    <t>4.1</t>
  </si>
  <si>
    <t>4.1.1</t>
  </si>
  <si>
    <t>4.1.2</t>
  </si>
  <si>
    <t>4.2.1</t>
  </si>
  <si>
    <t>4.3</t>
  </si>
  <si>
    <t>4.3.1</t>
  </si>
  <si>
    <t>4.3.2</t>
  </si>
  <si>
    <t>4.4</t>
  </si>
  <si>
    <t>4.4.1</t>
  </si>
  <si>
    <t>4.4.2</t>
  </si>
  <si>
    <t>5.5</t>
  </si>
  <si>
    <t>Abono complementar a crianças e jovens deficientes</t>
  </si>
  <si>
    <t>5.6</t>
  </si>
  <si>
    <t>Subsídio de educação especial</t>
  </si>
  <si>
    <t>5.7</t>
  </si>
  <si>
    <t>Subsídio mensal vitalício</t>
  </si>
  <si>
    <t>5.8</t>
  </si>
  <si>
    <t>Subsídio de funeral</t>
  </si>
  <si>
    <t>5.9</t>
  </si>
  <si>
    <t>Subsídio de refeição</t>
  </si>
  <si>
    <t>5.10</t>
  </si>
  <si>
    <t>Prestação de acção social complementar</t>
  </si>
  <si>
    <t>Subsídio por morte</t>
  </si>
  <si>
    <t>Prestações de acção social complementar</t>
  </si>
  <si>
    <t>Refeitórios</t>
  </si>
  <si>
    <t>Infantários</t>
  </si>
  <si>
    <t>Apoio a estudos</t>
  </si>
  <si>
    <t>6.1</t>
  </si>
  <si>
    <t>Organização e actividade sindical no serviço</t>
  </si>
  <si>
    <t>6.2</t>
  </si>
  <si>
    <t>6.2.1</t>
  </si>
  <si>
    <t>6.2.2</t>
  </si>
  <si>
    <t>6.3</t>
  </si>
  <si>
    <t>Disciplina</t>
  </si>
  <si>
    <t>6.3.1</t>
  </si>
  <si>
    <t>6.3.2</t>
  </si>
  <si>
    <t>6.3.3</t>
  </si>
  <si>
    <t>6.3.4</t>
  </si>
  <si>
    <t>Multa</t>
  </si>
  <si>
    <t>Inactividade</t>
  </si>
  <si>
    <t>1.9.1</t>
  </si>
  <si>
    <t>Em dias feriados</t>
  </si>
  <si>
    <t>5.1</t>
  </si>
  <si>
    <t>5.2</t>
  </si>
  <si>
    <t>5.3</t>
  </si>
  <si>
    <t>5.4</t>
  </si>
  <si>
    <t xml:space="preserve">Prestação de serviços           </t>
  </si>
  <si>
    <t>Trabalho em dias de descanso semanal, complementar e feriados</t>
  </si>
  <si>
    <t>Valor em euros</t>
  </si>
  <si>
    <t>T</t>
  </si>
  <si>
    <t>Pessoal de Informática</t>
  </si>
  <si>
    <t>Pessoal Técnico Superior</t>
  </si>
  <si>
    <t>Pessoal Técnico</t>
  </si>
  <si>
    <t>Pessoal Técnico-profissional</t>
  </si>
  <si>
    <t>Pessoal Docente</t>
  </si>
  <si>
    <t xml:space="preserve">Pessoal Auxiliar </t>
  </si>
  <si>
    <t>Pessoal Operário</t>
  </si>
  <si>
    <t>Pessoal Administrativo</t>
  </si>
  <si>
    <t>Promoções por mérito excepcional</t>
  </si>
  <si>
    <t>Trabalhador-estudante</t>
  </si>
  <si>
    <t>Maternidade/Paternidade</t>
  </si>
  <si>
    <t>Por perda de vencimento</t>
  </si>
  <si>
    <t>Cumprimento de pena disciplinar</t>
  </si>
  <si>
    <t>2.2</t>
  </si>
  <si>
    <t>2.3</t>
  </si>
  <si>
    <t>Número de trabalhadores sindicalizados</t>
  </si>
  <si>
    <t>Comissões de trabalhadores</t>
  </si>
  <si>
    <t>Arquivado</t>
  </si>
  <si>
    <t>Repreensão escrita</t>
  </si>
  <si>
    <t>Suspensão</t>
  </si>
  <si>
    <t>Mais de 36 anos</t>
  </si>
  <si>
    <t>Custos totais de formação</t>
  </si>
  <si>
    <t>Abono de família</t>
  </si>
  <si>
    <t>Grupos desportivos/casa de pessoal (ou equivalente)</t>
  </si>
  <si>
    <t>Colónia de férias</t>
  </si>
  <si>
    <t>Exames de Admissão</t>
  </si>
  <si>
    <t>Despesa com a medicina do trabalho (em euros)</t>
  </si>
  <si>
    <t xml:space="preserve">Reuniões anuais de higiene e segurança </t>
  </si>
  <si>
    <t>3.5.1</t>
  </si>
  <si>
    <t>Encargos de estrutura de medicina do trabalho e segurança no trabalho</t>
  </si>
  <si>
    <t>Total de horas</t>
  </si>
  <si>
    <t>Total de participantes</t>
  </si>
  <si>
    <t>Nível de qualificação</t>
  </si>
  <si>
    <t>4.</t>
  </si>
  <si>
    <t>&lt; 30 horas</t>
  </si>
  <si>
    <t>30-59 horas</t>
  </si>
  <si>
    <t>60-119 horas</t>
  </si>
  <si>
    <t>&gt;= 120 horas</t>
  </si>
  <si>
    <t>Nº total de acções</t>
  </si>
  <si>
    <t>&lt; 60 dias</t>
  </si>
  <si>
    <t>&gt;= 60 dias</t>
  </si>
  <si>
    <t>3.1.10</t>
  </si>
  <si>
    <t>Incapacidade permanente absoluta para o trabalho habitual</t>
  </si>
  <si>
    <t>Incapacidade permanente parcial</t>
  </si>
  <si>
    <t>Incapacidade permanente absoluta</t>
  </si>
  <si>
    <t>Incapacidade temporária e absoluta</t>
  </si>
  <si>
    <t>Incapacidade temporária e parcial</t>
  </si>
  <si>
    <t>Nº de casos de incapacidade temporária declarados no ano</t>
  </si>
  <si>
    <t>Trabalho extraordinário compensado por duração do período normal de trabalho</t>
  </si>
  <si>
    <t>Trabalho extraordinário compensado por acréscimo de férias</t>
  </si>
  <si>
    <t>1.14.4</t>
  </si>
  <si>
    <t>1.14.5</t>
  </si>
  <si>
    <t>1.11.10</t>
  </si>
  <si>
    <t>Outros (Ex. Subsídio de Insularidade)</t>
  </si>
  <si>
    <t xml:space="preserve">Outros (ex. subsidiados)               </t>
  </si>
  <si>
    <t xml:space="preserve">Outros (ex. subsidiados)             </t>
  </si>
  <si>
    <t>Assistência a menores</t>
  </si>
  <si>
    <t>3.1.3</t>
  </si>
  <si>
    <t>Total de acidentes sem baixa</t>
  </si>
  <si>
    <t>Total de acidentes com baixa</t>
  </si>
  <si>
    <t>Nº pessoas reclassificadas</t>
  </si>
  <si>
    <t>1.4</t>
  </si>
  <si>
    <t>1.5</t>
  </si>
  <si>
    <t>1.6</t>
  </si>
  <si>
    <t>1.7</t>
  </si>
  <si>
    <t>1.8</t>
  </si>
  <si>
    <t xml:space="preserve">              SECRETARIA REGIONAL DE EDUCAÇÃO</t>
  </si>
  <si>
    <t xml:space="preserve">               DIRECÇÃO REGIONAL DE ADMINISTRAÇÃO EDUCATIVA</t>
  </si>
  <si>
    <t>1.13</t>
  </si>
  <si>
    <t>1.13.1</t>
  </si>
  <si>
    <t>1.13.2</t>
  </si>
  <si>
    <t>1.13.3</t>
  </si>
  <si>
    <t>1.13.4</t>
  </si>
  <si>
    <t>1.13.5</t>
  </si>
  <si>
    <t>1.13.6</t>
  </si>
  <si>
    <t>1.9.8</t>
  </si>
  <si>
    <t>1.15.5</t>
  </si>
  <si>
    <t>S.A.</t>
  </si>
  <si>
    <t>T.E.</t>
  </si>
  <si>
    <t>Motivo das saídas do pessoal contratado a termo certo</t>
  </si>
  <si>
    <t>1.11.11</t>
  </si>
  <si>
    <t>1.13.7</t>
  </si>
  <si>
    <t>1.13.8</t>
  </si>
  <si>
    <t>1.13.9</t>
  </si>
  <si>
    <t>1.13.10</t>
  </si>
  <si>
    <t>1.14.6</t>
  </si>
  <si>
    <t>Horário rígido/normal</t>
  </si>
  <si>
    <t>&lt;RL</t>
  </si>
  <si>
    <t>&gt;RL</t>
  </si>
  <si>
    <t>Nº de horas em acções internas</t>
  </si>
  <si>
    <t>Participantes em acções internas</t>
  </si>
  <si>
    <t>Custos em acções internas</t>
  </si>
  <si>
    <t>Custos em acções externas</t>
  </si>
  <si>
    <t>4.1.3</t>
  </si>
  <si>
    <t>4.2.2</t>
  </si>
  <si>
    <t>4.3.3</t>
  </si>
  <si>
    <t>Nº de horas em acções de auto-formação</t>
  </si>
  <si>
    <t>Participantes em acções externas</t>
  </si>
  <si>
    <t>Participantes em acções de auto-formação</t>
  </si>
  <si>
    <t>Notas:</t>
  </si>
  <si>
    <t>Telefone directo:</t>
  </si>
  <si>
    <t>Email:</t>
  </si>
  <si>
    <t>Nome da pessoa a contactar para a eventualidade de esclarecimentos adicionais:</t>
  </si>
  <si>
    <t>Contrato Administrativo de 
Provimento</t>
  </si>
  <si>
    <t>1.2.1</t>
  </si>
  <si>
    <t>1.2.2</t>
  </si>
  <si>
    <t>1.2.3</t>
  </si>
  <si>
    <t>1.2.4</t>
  </si>
  <si>
    <t>1.2.5</t>
  </si>
  <si>
    <t>1.2.6</t>
  </si>
  <si>
    <t>1.2.7</t>
  </si>
  <si>
    <t>1.2.8</t>
  </si>
  <si>
    <t>1.2.9</t>
  </si>
  <si>
    <t>1.2.10</t>
  </si>
  <si>
    <t>1.2.11</t>
  </si>
  <si>
    <t>1.2.12</t>
  </si>
  <si>
    <t>18-24 anos</t>
  </si>
  <si>
    <t>25-29 anos</t>
  </si>
  <si>
    <t>30-34 anos</t>
  </si>
  <si>
    <t>35-39 anos</t>
  </si>
  <si>
    <t>40-44 anos</t>
  </si>
  <si>
    <t>45-49 anos</t>
  </si>
  <si>
    <t>50-54 anos</t>
  </si>
  <si>
    <t>55-59anos</t>
  </si>
  <si>
    <t>60-64 anos</t>
  </si>
  <si>
    <t>65-69 anos</t>
  </si>
  <si>
    <t>70 e mais anos</t>
  </si>
  <si>
    <t>5-9 anos</t>
  </si>
  <si>
    <t>10-14 anos</t>
  </si>
  <si>
    <t>15-19 anos</t>
  </si>
  <si>
    <t>20-24 anos</t>
  </si>
  <si>
    <t>30-35 anos</t>
  </si>
  <si>
    <t>1.4.1</t>
  </si>
  <si>
    <t>1.4.2</t>
  </si>
  <si>
    <t>1.4.3</t>
  </si>
  <si>
    <t>1.4.4</t>
  </si>
  <si>
    <t>1.4.5</t>
  </si>
  <si>
    <t>1.4.6</t>
  </si>
  <si>
    <t>1.4.7</t>
  </si>
  <si>
    <t>1.4.8</t>
  </si>
  <si>
    <t>═</t>
  </si>
  <si>
    <t>S.I.</t>
  </si>
  <si>
    <t>De países da União Europeia</t>
  </si>
  <si>
    <t>1.8.1</t>
  </si>
  <si>
    <t>1.8.2</t>
  </si>
  <si>
    <t>1.8.3</t>
  </si>
  <si>
    <t>1.8.4</t>
  </si>
  <si>
    <t>1.8.5</t>
  </si>
  <si>
    <t>1.8.6</t>
  </si>
  <si>
    <t>1.8.7</t>
  </si>
  <si>
    <t>1.8.8</t>
  </si>
  <si>
    <t>1.8.9</t>
  </si>
  <si>
    <t>1.8.10</t>
  </si>
  <si>
    <t>Total de admissões e regressos</t>
  </si>
  <si>
    <t>Por favor enuncie quais as situações referidas em "outros" (1.1.6):</t>
  </si>
  <si>
    <t>1.9.9</t>
  </si>
  <si>
    <t>Por favor enuncie quais as situações referidas em "outros" (1.9.9):</t>
  </si>
  <si>
    <t xml:space="preserve">   Falecimento</t>
  </si>
  <si>
    <t xml:space="preserve">   Exoneração</t>
  </si>
  <si>
    <t xml:space="preserve">   Aposentação</t>
  </si>
  <si>
    <t xml:space="preserve">   Limite de Idade</t>
  </si>
  <si>
    <t xml:space="preserve">   Aposentação compulsiva</t>
  </si>
  <si>
    <t xml:space="preserve">   Mútuo Acordo</t>
  </si>
  <si>
    <t xml:space="preserve">   Transferências</t>
  </si>
  <si>
    <t xml:space="preserve">   Requisições e destacamentos</t>
  </si>
  <si>
    <t xml:space="preserve">   Outros motivos</t>
  </si>
  <si>
    <t xml:space="preserve">  Total</t>
  </si>
  <si>
    <t>Por favor enuncie quais as situações referidas em "outros motivos" (1.11.10):</t>
  </si>
  <si>
    <t>1.12.4</t>
  </si>
  <si>
    <t>Contratos de Trabalho a Termo</t>
  </si>
  <si>
    <t xml:space="preserve">Prestações de serviços  </t>
  </si>
  <si>
    <t xml:space="preserve">   Demissão</t>
  </si>
  <si>
    <t xml:space="preserve">   Denúncia das partes</t>
  </si>
  <si>
    <t xml:space="preserve">   Rescisão pelo agente</t>
  </si>
  <si>
    <t xml:space="preserve">   Total</t>
  </si>
  <si>
    <t xml:space="preserve">   Caducidade</t>
  </si>
  <si>
    <t xml:space="preserve">   Mútuo acordo</t>
  </si>
  <si>
    <t xml:space="preserve">   Denúncia de qualquer das partes</t>
  </si>
  <si>
    <t xml:space="preserve">   Rescisão pelo contratado</t>
  </si>
  <si>
    <t>Por favor enuncie quais as situações referidas em outros motivos (1.14.5):</t>
  </si>
  <si>
    <t>Por favor enuncie quais as situações referidas em outros motivos (2.16):</t>
  </si>
  <si>
    <r>
      <t xml:space="preserve">Recursos Humanos
</t>
    </r>
    <r>
      <rPr>
        <sz val="7"/>
        <color indexed="8"/>
        <rFont val="Verdana"/>
        <family val="2"/>
      </rPr>
      <t>(em exercício de funções no serviço em 31 de Dezembro)</t>
    </r>
  </si>
  <si>
    <r>
      <t>Notas:</t>
    </r>
    <r>
      <rPr>
        <sz val="7"/>
        <color indexed="8"/>
        <rFont val="Verdana"/>
        <family val="2"/>
      </rPr>
      <t xml:space="preserve"> </t>
    </r>
  </si>
  <si>
    <r>
      <t xml:space="preserve">Entradas
</t>
    </r>
    <r>
      <rPr>
        <sz val="7"/>
        <color indexed="8"/>
        <rFont val="Verdana"/>
        <family val="2"/>
      </rPr>
      <t>(entre 1 de Janeiro e 31 de Dezembro)</t>
    </r>
  </si>
  <si>
    <r>
      <t xml:space="preserve">Saídas
</t>
    </r>
    <r>
      <rPr>
        <sz val="7"/>
        <color indexed="8"/>
        <rFont val="Verdana"/>
        <family val="2"/>
      </rPr>
      <t>(entre 1 de Janeiro e 31 de Dezembro)</t>
    </r>
  </si>
  <si>
    <r>
      <t xml:space="preserve">Promoções, Progressões e Mudanças de situação 
</t>
    </r>
    <r>
      <rPr>
        <sz val="7"/>
        <color indexed="8"/>
        <rFont val="Verdana"/>
        <family val="2"/>
      </rPr>
      <t>(entre 1 de Janeiro e 31 de Dezembro)</t>
    </r>
  </si>
  <si>
    <r>
      <t xml:space="preserve">Trabalho extraordinário, nocturno e em dias de descanso semanal ou feriados
</t>
    </r>
    <r>
      <rPr>
        <sz val="7"/>
        <color indexed="8"/>
        <rFont val="Verdana"/>
        <family val="2"/>
      </rPr>
      <t>(entre 1 de Janeiro e 31 de Dezembro)</t>
    </r>
  </si>
  <si>
    <r>
      <t xml:space="preserve">Horas não trabalhadas
</t>
    </r>
    <r>
      <rPr>
        <sz val="7"/>
        <color indexed="8"/>
        <rFont val="Verdana"/>
        <family val="2"/>
      </rPr>
      <t>(entre 1 de Janeiro e 31 de Dezembro)</t>
    </r>
  </si>
  <si>
    <r>
      <t xml:space="preserve">Encargos com pessoal
</t>
    </r>
    <r>
      <rPr>
        <sz val="7"/>
        <color indexed="8"/>
        <rFont val="Verdana"/>
        <family val="2"/>
      </rPr>
      <t>(valores</t>
    </r>
    <r>
      <rPr>
        <b/>
        <sz val="7"/>
        <color indexed="8"/>
        <rFont val="Verdana"/>
        <family val="2"/>
      </rPr>
      <t xml:space="preserve"> ilíquidos</t>
    </r>
    <r>
      <rPr>
        <sz val="7"/>
        <color indexed="8"/>
        <rFont val="Verdana"/>
        <family val="2"/>
      </rPr>
      <t xml:space="preserve"> dispendidos entre 1 de Janeiro e 31 de Dezembro)</t>
    </r>
  </si>
  <si>
    <t>Por favor enuncie quais as situações referidas em outras (5.9):</t>
  </si>
  <si>
    <t>Nº de elementos pertencentes a comissões de trabalhadores</t>
  </si>
  <si>
    <t>Nº total de votantes</t>
  </si>
  <si>
    <t>Nº de casos</t>
  </si>
  <si>
    <t>Nº de dias perdidos</t>
  </si>
  <si>
    <r>
      <t xml:space="preserve">Ausências ao trabalho em dias e 
meios dias
</t>
    </r>
    <r>
      <rPr>
        <sz val="7"/>
        <color indexed="8"/>
        <rFont val="Verdana"/>
        <family val="2"/>
      </rPr>
      <t>(entre 1 de Janeiro e 31 de Dezembro)</t>
    </r>
  </si>
  <si>
    <t>Quadro 1.11</t>
  </si>
  <si>
    <t>MENSAGENS</t>
  </si>
  <si>
    <t>MAPAS</t>
  </si>
  <si>
    <t>Quadro 1.12</t>
  </si>
  <si>
    <t>Quadro 1.13</t>
  </si>
  <si>
    <t>Quadro 1.14</t>
  </si>
  <si>
    <t>Quadro 1.15</t>
  </si>
  <si>
    <t>Quadro 1.18</t>
  </si>
  <si>
    <t>Quadro 1.17</t>
  </si>
  <si>
    <t>Quadro 1.19</t>
  </si>
  <si>
    <t>Quadro 1.20</t>
  </si>
  <si>
    <t>Quadro 2.17.1</t>
  </si>
  <si>
    <t>Quadro 3.1 ao 3.1.3</t>
  </si>
  <si>
    <t>Quadro 3.1.4 ao 3.1.10</t>
  </si>
  <si>
    <t>Quadro 3.2</t>
  </si>
  <si>
    <t>Quadro 3.3</t>
  </si>
  <si>
    <t>Quadro 3.4</t>
  </si>
  <si>
    <t>Comissões de higiene e segurança</t>
  </si>
  <si>
    <t>Quadro 3.5</t>
  </si>
  <si>
    <t>Quadro 3.6</t>
  </si>
  <si>
    <t>Quadro 3.7</t>
  </si>
  <si>
    <t>5.11</t>
  </si>
  <si>
    <t>5.11.1</t>
  </si>
  <si>
    <t>5.11.2</t>
  </si>
  <si>
    <t>5.11.3</t>
  </si>
  <si>
    <t>5.11.4</t>
  </si>
  <si>
    <t>5.11.5</t>
  </si>
  <si>
    <t>5.11.6</t>
  </si>
  <si>
    <t>5.11.7</t>
  </si>
  <si>
    <t>4.2.3</t>
  </si>
  <si>
    <t>Nº de horas em acções externas</t>
  </si>
  <si>
    <t>Regressos de licenças, requisições, destacamentos, comissões de serviço e afins.</t>
  </si>
  <si>
    <t>Postos de trabalho não ocupados durante o ano
por dificuldades de provimento.</t>
  </si>
  <si>
    <t xml:space="preserve">   Não abertura do concurso</t>
  </si>
  <si>
    <t xml:space="preserve">   Impugnação do concurso</t>
  </si>
  <si>
    <t xml:space="preserve">   Vagas não descongeladas</t>
  </si>
  <si>
    <t xml:space="preserve">   Concurso improcedente</t>
  </si>
  <si>
    <t xml:space="preserve">   Concurso em desenvolvimento</t>
  </si>
  <si>
    <t>1.15.6</t>
  </si>
  <si>
    <t>1.15.7</t>
  </si>
  <si>
    <t>1.13.11</t>
  </si>
  <si>
    <t xml:space="preserve">   Fim de comissão de serviço</t>
  </si>
  <si>
    <t xml:space="preserve">   Fim de requisição ou destacamento</t>
  </si>
  <si>
    <t>1.12.5</t>
  </si>
  <si>
    <t>1.17.9</t>
  </si>
  <si>
    <t>1.17.10</t>
  </si>
  <si>
    <t>Isenção de horário</t>
  </si>
  <si>
    <t>T.E</t>
  </si>
  <si>
    <t>Trabalho extaordinário (diurno e nocturno)</t>
  </si>
  <si>
    <t>Nº de 
horas</t>
  </si>
  <si>
    <t>Observações:</t>
  </si>
  <si>
    <t>Por favor enuncie quais as situações referidas em outros motivos (1.13.10):</t>
  </si>
  <si>
    <t>1.16</t>
  </si>
  <si>
    <t>1.16.1</t>
  </si>
  <si>
    <t>1.16.2</t>
  </si>
  <si>
    <t>1.16.3</t>
  </si>
  <si>
    <t>1.16.4</t>
  </si>
  <si>
    <t>1.16.5</t>
  </si>
  <si>
    <t>1.16.6</t>
  </si>
  <si>
    <t>1.16.7</t>
  </si>
  <si>
    <t>1.16.8</t>
  </si>
  <si>
    <t>Quadro 1.16</t>
  </si>
  <si>
    <t>Por favor enuncie quais as situações referidas em outras (5.11.6):</t>
  </si>
  <si>
    <r>
      <t xml:space="preserve">Total </t>
    </r>
    <r>
      <rPr>
        <b/>
        <sz val="7"/>
        <color indexed="8"/>
        <rFont val="Verdana"/>
        <family val="2"/>
      </rPr>
      <t>dias</t>
    </r>
    <r>
      <rPr>
        <sz val="7"/>
        <color indexed="8"/>
        <rFont val="Verdana"/>
        <family val="2"/>
      </rPr>
      <t xml:space="preserve"> perdidos com baixa</t>
    </r>
  </si>
  <si>
    <r>
      <t xml:space="preserve">Actividades de medicina do trabalho
</t>
    </r>
    <r>
      <rPr>
        <sz val="7"/>
        <color indexed="8"/>
        <rFont val="Verdana"/>
        <family val="2"/>
      </rPr>
      <t>(entre 1 de Janeiro e 31 de Dezembro)</t>
    </r>
  </si>
  <si>
    <r>
      <t xml:space="preserve">Reabilitações em resultado de acidentes de trabalho
</t>
    </r>
    <r>
      <rPr>
        <sz val="7"/>
        <color indexed="8"/>
        <rFont val="Verdana"/>
        <family val="2"/>
      </rPr>
      <t>(entre 1 de Janeiro e 31 de Dezembro)</t>
    </r>
  </si>
  <si>
    <r>
      <t xml:space="preserve">Formação e sensibilização em matéria de segurança
</t>
    </r>
    <r>
      <rPr>
        <sz val="7"/>
        <color indexed="8"/>
        <rFont val="Verdana"/>
        <family val="2"/>
      </rPr>
      <t>(entre 1 de Janeiro e 31 de Dezembro)</t>
    </r>
  </si>
  <si>
    <r>
      <t xml:space="preserve">Custos com prevenção de acidentes e doenças profissionais
</t>
    </r>
    <r>
      <rPr>
        <sz val="7"/>
        <color indexed="8"/>
        <rFont val="Verdana"/>
        <family val="2"/>
      </rPr>
      <t>(entre 1 de Janeiro e 31 de Dezembro)</t>
    </r>
  </si>
  <si>
    <t>Notas de preenchimento</t>
  </si>
  <si>
    <t>1.4.9</t>
  </si>
  <si>
    <t>1.2.13</t>
  </si>
  <si>
    <t>1.6.5</t>
  </si>
  <si>
    <t>1.8.11</t>
  </si>
  <si>
    <t>Total para controlo</t>
  </si>
  <si>
    <t>Por favor enuncie quais as situações referidas em "outros motivos" (1.12.4):</t>
  </si>
  <si>
    <t>Pessoal Membro dos Órgãos de Gestão</t>
  </si>
  <si>
    <t>Total de controlo</t>
  </si>
  <si>
    <t>1.17.11</t>
  </si>
  <si>
    <t>-</t>
  </si>
  <si>
    <r>
      <t xml:space="preserve">Acidentes em serviço
</t>
    </r>
    <r>
      <rPr>
        <sz val="7"/>
        <rFont val="Verdana"/>
        <family val="2"/>
      </rPr>
      <t>(entre 1 de Janeiro e 31 de Dezembro)</t>
    </r>
  </si>
  <si>
    <t>Contrato de Trabalho a Termo Certo</t>
  </si>
  <si>
    <r>
      <t>(1)</t>
    </r>
    <r>
      <rPr>
        <sz val="7"/>
        <color indexed="8"/>
        <rFont val="Verdana"/>
        <family val="2"/>
      </rPr>
      <t xml:space="preserve">  Considerar os funcionários, agentes e demais trabalhadores que beneficiem de redução fiscal em virtude da sua deficiência.</t>
    </r>
  </si>
  <si>
    <t>Pessoal Técnico-
-profissional</t>
  </si>
  <si>
    <t>Processos decididos</t>
  </si>
  <si>
    <t>Total de processos</t>
  </si>
  <si>
    <r>
      <t>(2)</t>
    </r>
    <r>
      <rPr>
        <sz val="7"/>
        <color indexed="8"/>
        <rFont val="Verdana"/>
        <family val="2"/>
      </rPr>
      <t xml:space="preserve"> Processos instaurados e decididos no decorrer do ano a que se refere o presente balanço social</t>
    </r>
  </si>
  <si>
    <r>
      <t>(3)</t>
    </r>
    <r>
      <rPr>
        <sz val="7"/>
        <color indexed="8"/>
        <rFont val="Verdana"/>
        <family val="2"/>
      </rPr>
      <t xml:space="preserve"> Processos instaurados no decorrer do ano a que se refere o presente balanço social mas que tenham transitado para o ano seguinte.</t>
    </r>
  </si>
  <si>
    <r>
      <t>(1)</t>
    </r>
    <r>
      <rPr>
        <sz val="7"/>
        <color indexed="8"/>
        <rFont val="Verdana"/>
        <family val="2"/>
      </rPr>
      <t xml:space="preserve"> Processos instaurados no ano anterior mas que tenham transitado e sido decididos no ano a que se refere o presente balanço social</t>
    </r>
  </si>
  <si>
    <t>Horário específico</t>
  </si>
  <si>
    <r>
      <t xml:space="preserve">Nº casos de incapacidade vítimas de acidente em serviço
</t>
    </r>
    <r>
      <rPr>
        <sz val="7"/>
        <color indexed="8"/>
        <rFont val="Verdana"/>
        <family val="2"/>
      </rPr>
      <t>(declarados entre 1 de Janeiro e 31 de Dezembro)</t>
    </r>
  </si>
  <si>
    <t>Quadro 1</t>
  </si>
  <si>
    <t>Quadro 1.2</t>
  </si>
  <si>
    <t>Quadro 1.3</t>
  </si>
  <si>
    <t>Quadro 1.4</t>
  </si>
  <si>
    <t>Quadro 1.5</t>
  </si>
  <si>
    <t>Quadro 1.6</t>
  </si>
  <si>
    <t>Quadro 1.7</t>
  </si>
  <si>
    <t>Quadro 1.8</t>
  </si>
  <si>
    <t>Quadro 1.9</t>
  </si>
  <si>
    <t>Quadro 1.10</t>
  </si>
  <si>
    <t>Quadro 2</t>
  </si>
  <si>
    <t>Quadro 4</t>
  </si>
  <si>
    <t>Quadro 4.2</t>
  </si>
  <si>
    <t>Quadro 4.3</t>
  </si>
  <si>
    <t>Quadro 4.4</t>
  </si>
  <si>
    <t>Quadro 5</t>
  </si>
  <si>
    <t>Quadro 5.11</t>
  </si>
  <si>
    <t>Quadro 6.1</t>
  </si>
  <si>
    <t>Quadro 6.2</t>
  </si>
  <si>
    <t>Quadro 6.3</t>
  </si>
  <si>
    <r>
      <t xml:space="preserve">              Nível médio de idades</t>
    </r>
    <r>
      <rPr>
        <b/>
        <vertAlign val="superscript"/>
        <sz val="8"/>
        <color indexed="10"/>
        <rFont val="Verdana"/>
        <family val="2"/>
      </rPr>
      <t>(2)</t>
    </r>
    <r>
      <rPr>
        <b/>
        <sz val="7"/>
        <color indexed="8"/>
        <rFont val="Verdana"/>
        <family val="2"/>
      </rPr>
      <t>:</t>
    </r>
  </si>
  <si>
    <r>
      <t xml:space="preserve">(1)  </t>
    </r>
    <r>
      <rPr>
        <sz val="7"/>
        <color indexed="8"/>
        <rFont val="Verdana"/>
        <family val="2"/>
      </rPr>
      <t xml:space="preserve">Considerar a idade de todos os funcionários, agentes e trabalhadores ao serviço, independentemente do vínculo, em 31 de Dezembro.
</t>
    </r>
    <r>
      <rPr>
        <b/>
        <sz val="7"/>
        <color indexed="10"/>
        <rFont val="Verdana"/>
        <family val="2"/>
      </rPr>
      <t>(2)</t>
    </r>
    <r>
      <rPr>
        <b/>
        <sz val="7"/>
        <color indexed="8"/>
        <rFont val="Verdana"/>
        <family val="2"/>
      </rPr>
      <t xml:space="preserve"> </t>
    </r>
    <r>
      <rPr>
        <sz val="7"/>
        <color indexed="8"/>
        <rFont val="Verdana"/>
        <family val="2"/>
      </rPr>
      <t xml:space="preserve">O nível médio de idades é calculado automaticamente logo que sejam preenchidas as celúlas destinados ao dividendo e divisor, de acordo com a fórmula apresentada, em que:
       S.I. = Soma das Idades (= 22 + 32 + 27 + 58 + …);     
       T.E. = Total de Efectivos (deverá ser igual ao total apresentado na alínea 1.1 do quadro 1). </t>
    </r>
  </si>
  <si>
    <r>
      <t>(1)</t>
    </r>
    <r>
      <rPr>
        <sz val="7"/>
        <color indexed="8"/>
        <rFont val="Verdana"/>
        <family val="2"/>
      </rPr>
      <t xml:space="preserve">  Deverão ser contabilizados para efeitos de antiguidade todos os funcionários, agentes e demais trabalhadores contabilizados na alínea 1.1. do quadro 1.
</t>
    </r>
    <r>
      <rPr>
        <b/>
        <sz val="7"/>
        <color indexed="10"/>
        <rFont val="Verdana"/>
        <family val="2"/>
      </rPr>
      <t>(2)</t>
    </r>
    <r>
      <rPr>
        <b/>
        <sz val="7"/>
        <color indexed="8"/>
        <rFont val="Verdana"/>
        <family val="2"/>
      </rPr>
      <t xml:space="preserve"> </t>
    </r>
    <r>
      <rPr>
        <sz val="7"/>
        <color indexed="8"/>
        <rFont val="Verdana"/>
        <family val="2"/>
      </rPr>
      <t>O nível médio de antiguidades é calculado automaticamente logo que sejam preenchidas as celúlas destinados ao dividendo e divisor, de acordo com a fórmula apresentada, em que:
       S.A. = Soma das Antiguidades (= 4 anos + 7 anos + 13 anos + 2 anos + …);      
       T.E. = Total de Efectivos (deverá ser igual ao total apresentado na alínea 1.1 do quadro 1).</t>
    </r>
  </si>
  <si>
    <r>
      <t>(1)</t>
    </r>
    <r>
      <rPr>
        <b/>
        <sz val="7"/>
        <color indexed="8"/>
        <rFont val="Verdana"/>
        <family val="2"/>
      </rPr>
      <t xml:space="preserve">  </t>
    </r>
    <r>
      <rPr>
        <sz val="7"/>
        <color indexed="8"/>
        <rFont val="Verdana"/>
        <family val="2"/>
      </rPr>
      <t>Considerar apenas os trabalhadores não nascidos em Portugal e que não detenham nacionalidade portuguesa.</t>
    </r>
  </si>
  <si>
    <r>
      <t>(1)</t>
    </r>
    <r>
      <rPr>
        <b/>
        <sz val="7"/>
        <color indexed="8"/>
        <rFont val="Verdana"/>
        <family val="2"/>
      </rPr>
      <t xml:space="preserve"> </t>
    </r>
    <r>
      <rPr>
        <sz val="7"/>
        <color indexed="8"/>
        <rFont val="Verdana"/>
        <family val="2"/>
      </rPr>
      <t xml:space="preserve"> Considerar as habilitações literárias de todos os funcionários, agentes e demais trabalhadores ao serviço, independentemente do vínculo, em 31 de Dezembro.</t>
    </r>
  </si>
  <si>
    <r>
      <t>(1)</t>
    </r>
    <r>
      <rPr>
        <b/>
        <sz val="7"/>
        <color indexed="8"/>
        <rFont val="Verdana"/>
        <family val="2"/>
      </rPr>
      <t xml:space="preserve"> </t>
    </r>
    <r>
      <rPr>
        <sz val="7"/>
        <color indexed="8"/>
        <rFont val="Verdana"/>
        <family val="2"/>
      </rPr>
      <t xml:space="preserve">Considerar os funcionários, pertencentes a outros quadros de pessoal que se encontravam no serviço ao abrigo de algum instrumento de mobilidade, que tenham regressado ao serviço de origem durante o ano a que se reporta este Balanço Social.
</t>
    </r>
    <r>
      <rPr>
        <b/>
        <sz val="7"/>
        <color indexed="10"/>
        <rFont val="Verdana"/>
        <family val="2"/>
      </rPr>
      <t>(2)</t>
    </r>
    <r>
      <rPr>
        <b/>
        <sz val="7"/>
        <color indexed="8"/>
        <rFont val="Verdana"/>
        <family val="2"/>
      </rPr>
      <t xml:space="preserve"> </t>
    </r>
    <r>
      <rPr>
        <sz val="7"/>
        <color indexed="8"/>
        <rFont val="Verdana"/>
        <family val="2"/>
      </rPr>
      <t>Considerar os funcionários pertencentes a quadros de zona pedagógica ou áreas escolares que tenham sido colocados por afectação ou distribuição em outras escolas.</t>
    </r>
  </si>
  <si>
    <r>
      <t>Promoções</t>
    </r>
    <r>
      <rPr>
        <b/>
        <vertAlign val="superscript"/>
        <sz val="8"/>
        <color indexed="10"/>
        <rFont val="Verdana"/>
        <family val="2"/>
      </rPr>
      <t>(1)</t>
    </r>
  </si>
  <si>
    <r>
      <t>Mudanças de Nível</t>
    </r>
    <r>
      <rPr>
        <b/>
        <vertAlign val="superscript"/>
        <sz val="8"/>
        <color indexed="10"/>
        <rFont val="Verdana"/>
        <family val="2"/>
      </rPr>
      <t>(2)</t>
    </r>
  </si>
  <si>
    <r>
      <t>Bonificações</t>
    </r>
    <r>
      <rPr>
        <b/>
        <vertAlign val="superscript"/>
        <sz val="8"/>
        <color indexed="10"/>
        <rFont val="Verdana"/>
        <family val="2"/>
      </rPr>
      <t>(3)</t>
    </r>
  </si>
  <si>
    <r>
      <t>Reposicionamentos</t>
    </r>
    <r>
      <rPr>
        <b/>
        <vertAlign val="superscript"/>
        <sz val="8"/>
        <color indexed="10"/>
        <rFont val="Verdana"/>
        <family val="2"/>
      </rPr>
      <t>(4)</t>
    </r>
  </si>
  <si>
    <r>
      <t>Modalidades de Horário</t>
    </r>
    <r>
      <rPr>
        <b/>
        <vertAlign val="superscript"/>
        <sz val="8"/>
        <color indexed="10"/>
        <rFont val="Verdana"/>
        <family val="2"/>
      </rPr>
      <t>(1)</t>
    </r>
    <r>
      <rPr>
        <b/>
        <sz val="7"/>
        <color indexed="8"/>
        <rFont val="Verdana"/>
        <family val="2"/>
      </rPr>
      <t xml:space="preserve">
</t>
    </r>
    <r>
      <rPr>
        <sz val="7"/>
        <color indexed="8"/>
        <rFont val="Verdana"/>
        <family val="2"/>
      </rPr>
      <t>(em 31 de Dezembro)</t>
    </r>
  </si>
  <si>
    <r>
      <t>Pessoal Membro dos Órgãos de Gestão</t>
    </r>
    <r>
      <rPr>
        <b/>
        <vertAlign val="superscript"/>
        <sz val="8"/>
        <color indexed="10"/>
        <rFont val="Verdana"/>
        <family val="2"/>
      </rPr>
      <t>(2)</t>
    </r>
  </si>
  <si>
    <r>
      <t>Pessoal Docente</t>
    </r>
    <r>
      <rPr>
        <b/>
        <vertAlign val="superscript"/>
        <sz val="8"/>
        <color indexed="10"/>
        <rFont val="Verdana"/>
        <family val="2"/>
      </rPr>
      <t>(3)</t>
    </r>
  </si>
  <si>
    <r>
      <t>Motivo das saídas dos agentes administrativos</t>
    </r>
    <r>
      <rPr>
        <b/>
        <vertAlign val="superscript"/>
        <sz val="8"/>
        <color indexed="10"/>
        <rFont val="Verdana"/>
        <family val="2"/>
      </rPr>
      <t>(1)</t>
    </r>
  </si>
  <si>
    <r>
      <t>Motivo das saídas dos funcionários pertencentes a outros quadros de pessoal</t>
    </r>
    <r>
      <rPr>
        <b/>
        <vertAlign val="superscript"/>
        <sz val="8"/>
        <color indexed="10"/>
        <rFont val="Verdana"/>
        <family val="2"/>
      </rPr>
      <t>(1)</t>
    </r>
  </si>
  <si>
    <r>
      <t xml:space="preserve">   Afectação ou distribuição</t>
    </r>
    <r>
      <rPr>
        <b/>
        <vertAlign val="superscript"/>
        <sz val="8"/>
        <color indexed="10"/>
        <rFont val="Verdana"/>
        <family val="2"/>
      </rPr>
      <t>(2)</t>
    </r>
  </si>
  <si>
    <r>
      <t>Motivo das saídas dos funcionários pertencentes ao quadro de pessoal do serviço</t>
    </r>
    <r>
      <rPr>
        <b/>
        <vertAlign val="superscript"/>
        <sz val="8"/>
        <color indexed="10"/>
        <rFont val="Verdana"/>
        <family val="2"/>
      </rPr>
      <t>(1)</t>
    </r>
  </si>
  <si>
    <r>
      <t>Do quadro</t>
    </r>
    <r>
      <rPr>
        <b/>
        <vertAlign val="superscript"/>
        <sz val="8"/>
        <color indexed="10"/>
        <rFont val="Verdana"/>
        <family val="2"/>
      </rPr>
      <t>(1)</t>
    </r>
  </si>
  <si>
    <r>
      <t>Fora do quadro</t>
    </r>
    <r>
      <rPr>
        <b/>
        <vertAlign val="superscript"/>
        <sz val="8"/>
        <color indexed="10"/>
        <rFont val="Verdana"/>
        <family val="2"/>
      </rPr>
      <t>(2)</t>
    </r>
  </si>
  <si>
    <r>
      <t>Nomeações</t>
    </r>
    <r>
      <rPr>
        <b/>
        <vertAlign val="superscript"/>
        <sz val="8"/>
        <color indexed="10"/>
        <rFont val="Verdana"/>
        <family val="2"/>
      </rPr>
      <t>(1)</t>
    </r>
  </si>
  <si>
    <r>
      <t>Estrutura habilitacional</t>
    </r>
    <r>
      <rPr>
        <b/>
        <vertAlign val="superscript"/>
        <sz val="8"/>
        <color indexed="10"/>
        <rFont val="Verdana"/>
        <family val="2"/>
      </rPr>
      <t>(1)</t>
    </r>
    <r>
      <rPr>
        <b/>
        <sz val="7"/>
        <color indexed="8"/>
        <rFont val="Verdana"/>
        <family val="2"/>
      </rPr>
      <t xml:space="preserve">
</t>
    </r>
    <r>
      <rPr>
        <sz val="7"/>
        <color indexed="8"/>
        <rFont val="Verdana"/>
        <family val="2"/>
      </rPr>
      <t>(em 31 de dezembro)</t>
    </r>
  </si>
  <si>
    <r>
      <t>Trabalhadores deficientes</t>
    </r>
    <r>
      <rPr>
        <b/>
        <vertAlign val="superscript"/>
        <sz val="8"/>
        <color indexed="10"/>
        <rFont val="Verdana"/>
        <family val="2"/>
      </rPr>
      <t>(1)</t>
    </r>
  </si>
  <si>
    <r>
      <t>Trabalhadores estrangeiros não naturalizados</t>
    </r>
    <r>
      <rPr>
        <b/>
        <vertAlign val="superscript"/>
        <sz val="8"/>
        <color indexed="10"/>
        <rFont val="Verdana"/>
        <family val="2"/>
      </rPr>
      <t>(1)</t>
    </r>
    <r>
      <rPr>
        <b/>
        <sz val="7"/>
        <color indexed="8"/>
        <rFont val="Verdana"/>
        <family val="2"/>
      </rPr>
      <t xml:space="preserve">
</t>
    </r>
    <r>
      <rPr>
        <sz val="7"/>
        <color indexed="8"/>
        <rFont val="Verdana"/>
        <family val="2"/>
      </rPr>
      <t>(sem nacionalidade portuguesa)</t>
    </r>
  </si>
  <si>
    <r>
      <t xml:space="preserve">              Nível médio de antiguidade</t>
    </r>
    <r>
      <rPr>
        <b/>
        <vertAlign val="superscript"/>
        <sz val="8"/>
        <color indexed="10"/>
        <rFont val="Verdana"/>
        <family val="2"/>
      </rPr>
      <t>(2)</t>
    </r>
    <r>
      <rPr>
        <b/>
        <sz val="7"/>
        <color indexed="8"/>
        <rFont val="Verdana"/>
        <family val="2"/>
      </rPr>
      <t>:</t>
    </r>
  </si>
  <si>
    <r>
      <t>Estrutura de antiguidade</t>
    </r>
    <r>
      <rPr>
        <b/>
        <vertAlign val="superscript"/>
        <sz val="8"/>
        <color indexed="10"/>
        <rFont val="Verdana"/>
        <family val="2"/>
      </rPr>
      <t>(1)</t>
    </r>
    <r>
      <rPr>
        <b/>
        <sz val="7"/>
        <color indexed="8"/>
        <rFont val="Verdana"/>
        <family val="2"/>
      </rPr>
      <t xml:space="preserve">
</t>
    </r>
    <r>
      <rPr>
        <sz val="7"/>
        <color indexed="8"/>
        <rFont val="Verdana"/>
        <family val="2"/>
      </rPr>
      <t>(em 31 de dezembro)</t>
    </r>
  </si>
  <si>
    <r>
      <t>Estrutura etária</t>
    </r>
    <r>
      <rPr>
        <b/>
        <vertAlign val="superscript"/>
        <sz val="8"/>
        <color indexed="10"/>
        <rFont val="Verdana"/>
        <family val="2"/>
      </rPr>
      <t>(1)</t>
    </r>
    <r>
      <rPr>
        <b/>
        <sz val="7"/>
        <color indexed="8"/>
        <rFont val="Verdana"/>
        <family val="2"/>
      </rPr>
      <t xml:space="preserve">
</t>
    </r>
    <r>
      <rPr>
        <sz val="7"/>
        <color indexed="8"/>
        <rFont val="Verdana"/>
        <family val="2"/>
      </rPr>
      <t>(em 31 de dezembro)</t>
    </r>
  </si>
  <si>
    <r>
      <t>Nomeação</t>
    </r>
    <r>
      <rPr>
        <b/>
        <vertAlign val="superscript"/>
        <sz val="8"/>
        <color indexed="10"/>
        <rFont val="Verdana"/>
        <family val="2"/>
      </rPr>
      <t>(2)</t>
    </r>
  </si>
  <si>
    <r>
      <t>Total de efectivos</t>
    </r>
    <r>
      <rPr>
        <b/>
        <vertAlign val="superscript"/>
        <sz val="8"/>
        <color indexed="10"/>
        <rFont val="Verdana"/>
        <family val="2"/>
      </rPr>
      <t>(1)</t>
    </r>
  </si>
  <si>
    <r>
      <t xml:space="preserve">         Leque salarial</t>
    </r>
    <r>
      <rPr>
        <b/>
        <vertAlign val="superscript"/>
        <sz val="8"/>
        <color indexed="10"/>
        <rFont val="Verdana"/>
        <family val="2"/>
      </rPr>
      <t>(1)</t>
    </r>
    <r>
      <rPr>
        <b/>
        <sz val="7"/>
        <color indexed="8"/>
        <rFont val="Verdana"/>
        <family val="2"/>
      </rPr>
      <t xml:space="preserve">:   </t>
    </r>
  </si>
  <si>
    <r>
      <t>Processos transitados do ano anterior</t>
    </r>
    <r>
      <rPr>
        <b/>
        <vertAlign val="superscript"/>
        <sz val="8"/>
        <color indexed="10"/>
        <rFont val="Verdana"/>
        <family val="2"/>
      </rPr>
      <t>(1)</t>
    </r>
  </si>
  <si>
    <r>
      <t>Processos transitados para o ano seguinte</t>
    </r>
    <r>
      <rPr>
        <b/>
        <vertAlign val="superscript"/>
        <sz val="8"/>
        <color indexed="10"/>
        <rFont val="Verdana"/>
        <family val="2"/>
      </rPr>
      <t>(3)</t>
    </r>
  </si>
  <si>
    <t>DESIGNAÇÃO DO ORGANISMO:</t>
  </si>
  <si>
    <r>
      <t xml:space="preserve">Pessoal Administrativo
</t>
    </r>
    <r>
      <rPr>
        <b/>
        <vertAlign val="superscript"/>
        <sz val="8"/>
        <color indexed="10"/>
        <rFont val="Verdana"/>
        <family val="2"/>
      </rPr>
      <t>(5)</t>
    </r>
  </si>
  <si>
    <r>
      <t xml:space="preserve">Pessoal Membro dos Órgãos de Gestão
</t>
    </r>
    <r>
      <rPr>
        <b/>
        <vertAlign val="superscript"/>
        <sz val="8"/>
        <color indexed="10"/>
        <rFont val="Verdana"/>
        <family val="2"/>
      </rPr>
      <t>(4)</t>
    </r>
  </si>
  <si>
    <t>Trabalho extraordinário diurno e nocturno abonado</t>
  </si>
  <si>
    <r>
      <t>Processos instaurados e decididos entre 1/1 e 31/12</t>
    </r>
    <r>
      <rPr>
        <b/>
        <vertAlign val="superscript"/>
        <sz val="8"/>
        <color indexed="10"/>
        <rFont val="Verdana"/>
        <family val="2"/>
      </rPr>
      <t>(2)</t>
    </r>
  </si>
  <si>
    <r>
      <t xml:space="preserve">– Antes de iniciar o preenchimento de cada quadro, leia atentamente o título e respectivas anotações.
– Todas as celúlas desbloqueadas ou em branco deverão ser preenchidas.
– As celúlas que contêm à priori o número zero encontram-se bloqueadas, visto serem preenchidas automáticamente pelo programa.
– Quando não existirem ocorrências deverá ser introduzido o número zero.
– Sempre que pretender fazer uso de números decimais, deverá utilizar uma vírgula e não um ponto para separar os números inteiros dos 
   decimais. Ex: 1,5 e não 1.5
– Não deverá fazer uso de pontos ou espaços para separar os milhares.
– Após concluir o preenchimento dos mapas, clique no separador </t>
    </r>
    <r>
      <rPr>
        <i/>
        <sz val="8"/>
        <color indexed="8"/>
        <rFont val="Arial"/>
        <family val="2"/>
      </rPr>
      <t>IV - Validação</t>
    </r>
    <r>
      <rPr>
        <sz val="8"/>
        <color indexed="8"/>
        <rFont val="Arial"/>
        <family val="2"/>
      </rPr>
      <t xml:space="preserve"> e verifique para cada quadro se existem mensagens de erro. 
   Leia-as cuidadosamente e, caso seja necessário, rectifique os mapas antes de remetê-lo por email para o  endereço indicado.
– A informação requerida no separador </t>
    </r>
    <r>
      <rPr>
        <i/>
        <sz val="8"/>
        <color indexed="8"/>
        <rFont val="Arial"/>
        <family val="2"/>
      </rPr>
      <t>V - Contacto no serviço</t>
    </r>
    <r>
      <rPr>
        <sz val="8"/>
        <color indexed="8"/>
        <rFont val="Arial"/>
        <family val="2"/>
      </rPr>
      <t>, relativa à pessoa a contactar em caso de dúvida, é de preenchimento 
   obrigatório</t>
    </r>
  </si>
  <si>
    <r>
      <t>(1)</t>
    </r>
    <r>
      <rPr>
        <b/>
        <sz val="7"/>
        <color indexed="8"/>
        <rFont val="Verdana"/>
        <family val="2"/>
      </rPr>
      <t xml:space="preserve"> </t>
    </r>
    <r>
      <rPr>
        <sz val="7"/>
        <color indexed="8"/>
        <rFont val="Verdana"/>
        <family val="2"/>
      </rPr>
      <t xml:space="preserve">Considerar "do quadro" quando o efectivo saído se encontrava numa situação de nomeação no quadro de pessoal do serviço. Deverão ser também contabilizados os funcionários pertencentes ao quadro de pessoal que tenham saido mediante instrumento de mobilidade (ex. requisição) para outros serviços. 
</t>
    </r>
    <r>
      <rPr>
        <b/>
        <sz val="7"/>
        <rFont val="Verdana"/>
        <family val="2"/>
      </rPr>
      <t>O valor total apresentado em 1.10.1 deverá coincidir com o valor total apresentado em 1.11.11.</t>
    </r>
    <r>
      <rPr>
        <b/>
        <sz val="7"/>
        <color indexed="8"/>
        <rFont val="Verdana"/>
        <family val="2"/>
      </rPr>
      <t xml:space="preserve">
</t>
    </r>
    <r>
      <rPr>
        <b/>
        <sz val="7"/>
        <color indexed="10"/>
        <rFont val="Verdana"/>
        <family val="2"/>
      </rPr>
      <t>(2)</t>
    </r>
    <r>
      <rPr>
        <sz val="7"/>
        <color indexed="10"/>
        <rFont val="Verdana"/>
        <family val="2"/>
      </rPr>
      <t xml:space="preserve"> </t>
    </r>
    <r>
      <rPr>
        <sz val="7"/>
        <color indexed="8"/>
        <rFont val="Verdana"/>
        <family val="2"/>
      </rPr>
      <t xml:space="preserve">Considerar "fora do quadro", quando o efectivo se encontrava em qualquer outra situação (ex. nomeação em quadro de zona ou área escolar, contrato administrativo de provimento, prestação de serviços, contrato a termo ou outras). Deverão ser também contabilizados os funcionários requisitados/destacados pertencentes a outros quadros de pessoal que tenham voltado ao serviço de origem, assim como os funcionários com lugar em quadro de zona ou área escolar que tenham sido colocados em outro estabelecimento de educação/ensino.
</t>
    </r>
    <r>
      <rPr>
        <b/>
        <sz val="7"/>
        <rFont val="Verdana"/>
        <family val="2"/>
      </rPr>
      <t>O valor total apresentado em 1.10.2 deverá coincidir com o somatório dos totais apresentados em 1.12.5, 1.13.11 e 1.14.6.</t>
    </r>
  </si>
  <si>
    <t xml:space="preserve">                 BALANÇO SOCIAL 2006</t>
  </si>
  <si>
    <r>
      <t xml:space="preserve">Nº de acções internas </t>
    </r>
    <r>
      <rPr>
        <b/>
        <vertAlign val="superscript"/>
        <sz val="8"/>
        <color indexed="10"/>
        <rFont val="Verdana"/>
        <family val="2"/>
      </rPr>
      <t>(1)</t>
    </r>
  </si>
  <si>
    <r>
      <t xml:space="preserve">Nº de acções externas </t>
    </r>
    <r>
      <rPr>
        <b/>
        <vertAlign val="superscript"/>
        <sz val="8"/>
        <color indexed="10"/>
        <rFont val="Verdana"/>
        <family val="2"/>
      </rPr>
      <t>(2)</t>
    </r>
  </si>
  <si>
    <r>
      <t xml:space="preserve">Nº de acções de auto-formação </t>
    </r>
    <r>
      <rPr>
        <b/>
        <vertAlign val="superscript"/>
        <sz val="8"/>
        <color indexed="10"/>
        <rFont val="Verdana"/>
        <family val="2"/>
      </rPr>
      <t>(3)</t>
    </r>
  </si>
  <si>
    <r>
      <t>(1)</t>
    </r>
    <r>
      <rPr>
        <b/>
        <sz val="7"/>
        <color indexed="8"/>
        <rFont val="Verdana"/>
        <family val="2"/>
      </rPr>
      <t xml:space="preserve"> </t>
    </r>
    <r>
      <rPr>
        <sz val="7"/>
        <color indexed="8"/>
        <rFont val="Verdana"/>
        <family val="2"/>
      </rPr>
      <t xml:space="preserve"> Considerar toda a formação providenciada aos funcionários pelo serviço recorrendo a meios próprios e/ou em que apenas participam funcionários desse mesmo serviço.
</t>
    </r>
    <r>
      <rPr>
        <b/>
        <sz val="7"/>
        <color indexed="10"/>
        <rFont val="Verdana"/>
        <family val="2"/>
      </rPr>
      <t>(2)</t>
    </r>
    <r>
      <rPr>
        <b/>
        <sz val="7"/>
        <color indexed="8"/>
        <rFont val="Verdana"/>
        <family val="2"/>
      </rPr>
      <t xml:space="preserve"> </t>
    </r>
    <r>
      <rPr>
        <sz val="7"/>
        <color indexed="8"/>
        <rFont val="Verdana"/>
        <family val="2"/>
      </rPr>
      <t xml:space="preserve">Considerar toda a formação providenciada aos funcionários pelo serviço recorrendo a entidades externas e em que participam também funcionários de outros serviços (ex.: formações promovidas pela Direcção Regional de Educação, Direcção Regional de Administração Educativa, Direcção Regional de Administração Pública, etc.).
</t>
    </r>
    <r>
      <rPr>
        <b/>
        <sz val="7"/>
        <color indexed="10"/>
        <rFont val="Verdana"/>
        <family val="2"/>
      </rPr>
      <t>(3)</t>
    </r>
    <r>
      <rPr>
        <sz val="7"/>
        <color indexed="8"/>
        <rFont val="Verdana"/>
        <family val="2"/>
      </rPr>
      <t xml:space="preserve"> Considerar toda a formação da iniciativa dos funcionário</t>
    </r>
    <r>
      <rPr>
        <sz val="7"/>
        <rFont val="Verdana"/>
        <family val="2"/>
      </rPr>
      <t>s, decorrida em horário laboral</t>
    </r>
    <r>
      <rPr>
        <sz val="7"/>
        <color indexed="8"/>
        <rFont val="Verdana"/>
        <family val="2"/>
      </rPr>
      <t xml:space="preserve"> (ex.: formações promovidas por sindicatos ou por outras instituições).</t>
    </r>
  </si>
  <si>
    <r>
      <t xml:space="preserve">Pessoal de Apoio Educativo
</t>
    </r>
    <r>
      <rPr>
        <b/>
        <vertAlign val="superscript"/>
        <sz val="8"/>
        <color indexed="10"/>
        <rFont val="Verdana"/>
        <family val="2"/>
      </rPr>
      <t>(6)</t>
    </r>
  </si>
  <si>
    <r>
      <t>Reconversões</t>
    </r>
    <r>
      <rPr>
        <b/>
        <vertAlign val="superscript"/>
        <sz val="8"/>
        <color indexed="10"/>
        <rFont val="Verdana"/>
        <family val="2"/>
      </rPr>
      <t>(5)</t>
    </r>
  </si>
  <si>
    <r>
      <t>Reclassificações</t>
    </r>
    <r>
      <rPr>
        <b/>
        <vertAlign val="superscript"/>
        <sz val="8"/>
        <color indexed="10"/>
        <rFont val="Verdana"/>
        <family val="2"/>
      </rPr>
      <t>(6)</t>
    </r>
  </si>
  <si>
    <r>
      <t xml:space="preserve">(1) </t>
    </r>
    <r>
      <rPr>
        <sz val="7"/>
        <rFont val="Verdana"/>
        <family val="2"/>
      </rPr>
      <t>Inclui também as mudanças de grau do pessoal de informática ocorridas ao abrigo do art. 4º do Estatuto das Carreiras e Funções Específicas do Pessoal de Informática.</t>
    </r>
    <r>
      <rPr>
        <sz val="7"/>
        <color indexed="8"/>
        <rFont val="Verdana"/>
        <family val="2"/>
      </rPr>
      <t xml:space="preserve">
</t>
    </r>
    <r>
      <rPr>
        <b/>
        <sz val="7"/>
        <color indexed="10"/>
        <rFont val="Verdana"/>
        <family val="2"/>
      </rPr>
      <t xml:space="preserve">(2) </t>
    </r>
    <r>
      <rPr>
        <sz val="7"/>
        <color indexed="8"/>
        <rFont val="Verdana"/>
        <family val="2"/>
      </rPr>
      <t xml:space="preserve">Refere-se apenas às mudanças de situação ocorridas ao abrigo do art. 5º do Estatuto das Carreiras e Funções Específicas do Pessoal de Informática.
</t>
    </r>
    <r>
      <rPr>
        <b/>
        <sz val="7"/>
        <color indexed="10"/>
        <rFont val="Verdana"/>
        <family val="2"/>
      </rPr>
      <t>(3)</t>
    </r>
    <r>
      <rPr>
        <sz val="7"/>
        <color indexed="8"/>
        <rFont val="Verdana"/>
        <family val="2"/>
      </rPr>
      <t xml:space="preserve"> Refere-se apenas às mudanças de situação ocorridas ao abrigo do art. 54º do Estatuto da Carreira dos Educadores de Infância e dos Professores dos Esninos Básico e Secundário. 
</t>
    </r>
    <r>
      <rPr>
        <b/>
        <sz val="7"/>
        <color indexed="10"/>
        <rFont val="Verdana"/>
        <family val="2"/>
      </rPr>
      <t>(4)</t>
    </r>
    <r>
      <rPr>
        <sz val="7"/>
        <color indexed="8"/>
        <rFont val="Verdana"/>
        <family val="2"/>
      </rPr>
      <t xml:space="preserve"> Refere-se apenas às mudanças de situação ocorridas ao abrigo dos arts. 55º e 56º do Estatuto da Carreira dos Educadores de Infância e dos Professores dos Esninos Básico e Secundário.
</t>
    </r>
    <r>
      <rPr>
        <b/>
        <sz val="7"/>
        <color indexed="10"/>
        <rFont val="Verdana"/>
        <family val="2"/>
      </rPr>
      <t>(5)(6)</t>
    </r>
    <r>
      <rPr>
        <sz val="7"/>
        <color indexed="8"/>
        <rFont val="Verdana"/>
        <family val="2"/>
      </rPr>
      <t xml:space="preserve"> Os elementos reclassificados ou reconvertidos no (ou para o) serviço deverão ser contabilizados na carreira de destino e não na carreira em que se encontravam anteriormente.</t>
    </r>
  </si>
  <si>
    <r>
      <t>(1)</t>
    </r>
    <r>
      <rPr>
        <b/>
        <sz val="7"/>
        <color indexed="8"/>
        <rFont val="Verdana"/>
        <family val="2"/>
      </rPr>
      <t xml:space="preserve"> </t>
    </r>
    <r>
      <rPr>
        <sz val="7"/>
        <color indexed="8"/>
        <rFont val="Verdana"/>
        <family val="2"/>
      </rPr>
      <t xml:space="preserve"> O total apresentado no ponto 1.17.11 deverá ser igual ao número de efectivos referido no ponto 1.1 do quadro 1.
</t>
    </r>
    <r>
      <rPr>
        <b/>
        <sz val="7"/>
        <color indexed="10"/>
        <rFont val="Verdana"/>
        <family val="2"/>
      </rPr>
      <t>(2)</t>
    </r>
    <r>
      <rPr>
        <sz val="7"/>
        <color indexed="8"/>
        <rFont val="Verdana"/>
        <family val="2"/>
      </rPr>
      <t xml:space="preserve"> Os membros dos órgãos de gestão que se encontrem totalmente dispensados da componente lectiva deverão ser incluídos no ponto 1.17.9 (isenção de horário), enquanto que nas restantes situações deverão ser incluídos no ponto 1.17.10 (horário específico).
</t>
    </r>
    <r>
      <rPr>
        <b/>
        <sz val="7"/>
        <color indexed="10"/>
        <rFont val="Verdana"/>
        <family val="2"/>
      </rPr>
      <t>(3)</t>
    </r>
    <r>
      <rPr>
        <sz val="7"/>
        <color indexed="8"/>
        <rFont val="Verdana"/>
        <family val="2"/>
      </rPr>
      <t xml:space="preserve"> O pessoal docente deverá ser incluído no ponto 1.17.10 (horário específico), excepto os que se encontrem dispensados da componente lectiva nos termos do art. 81º do Estatuto da Carreira Docente, os quais deverão ser contabilizados no ponto 1.17.1 (horário rígido/normal).
</t>
    </r>
    <r>
      <rPr>
        <b/>
        <sz val="7"/>
        <color indexed="10"/>
        <rFont val="Verdana"/>
        <family val="2"/>
      </rPr>
      <t>(4)</t>
    </r>
    <r>
      <rPr>
        <sz val="7"/>
        <color indexed="8"/>
        <rFont val="Verdana"/>
        <family val="2"/>
      </rPr>
      <t xml:space="preserve"> O Chefe de Departamento, de Serviços de Administração Escolar ou de Secção deverão ser incluídos no ponto 1.17.9 (isenção de horário).</t>
    </r>
  </si>
  <si>
    <r>
      <t>Pessoal Administrativo</t>
    </r>
    <r>
      <rPr>
        <b/>
        <vertAlign val="superscript"/>
        <sz val="8"/>
        <color indexed="10"/>
        <rFont val="Verdana"/>
        <family val="2"/>
      </rPr>
      <t>(4)</t>
    </r>
  </si>
  <si>
    <r>
      <t>Contratos Administrativos de Provimento</t>
    </r>
    <r>
      <rPr>
        <b/>
        <vertAlign val="superscript"/>
        <sz val="8"/>
        <color indexed="10"/>
        <rFont val="Verdana"/>
        <family val="2"/>
      </rPr>
      <t>(2)</t>
    </r>
  </si>
  <si>
    <r>
      <t>Requisições e destacamentos</t>
    </r>
    <r>
      <rPr>
        <b/>
        <vertAlign val="superscript"/>
        <sz val="8"/>
        <color indexed="10"/>
        <rFont val="Verdana"/>
        <family val="2"/>
      </rPr>
      <t>(3)</t>
    </r>
  </si>
  <si>
    <r>
      <t xml:space="preserve">(1) </t>
    </r>
    <r>
      <rPr>
        <sz val="7"/>
        <color indexed="10"/>
        <rFont val="Verdana"/>
        <family val="2"/>
      </rPr>
      <t xml:space="preserve"> </t>
    </r>
    <r>
      <rPr>
        <sz val="7"/>
        <color indexed="8"/>
        <rFont val="Verdana"/>
        <family val="2"/>
      </rPr>
      <t xml:space="preserve">Contabilizar todos os funcionários com nomeação provisória, definitiva ou em comissão de serviço, que tenham ingressado no quadro entre 1 de Janeiro e 31 de Dezembro. 
</t>
    </r>
    <r>
      <rPr>
        <b/>
        <sz val="7"/>
        <color indexed="10"/>
        <rFont val="Verdana"/>
        <family val="2"/>
      </rPr>
      <t>(2)</t>
    </r>
    <r>
      <rPr>
        <sz val="7"/>
        <color indexed="8"/>
        <rFont val="Verdana"/>
        <family val="2"/>
      </rPr>
      <t xml:space="preserve"> As apenas deverão ser contabilizados os contratos administrativos celebrados pela 1ª vez, excluíndo-se as renovações.
</t>
    </r>
    <r>
      <rPr>
        <b/>
        <sz val="7"/>
        <color indexed="10"/>
        <rFont val="Verdana"/>
        <family val="2"/>
      </rPr>
      <t>(3)</t>
    </r>
    <r>
      <rPr>
        <sz val="7"/>
        <color indexed="8"/>
        <rFont val="Verdana"/>
        <family val="2"/>
      </rPr>
      <t xml:space="preserve"> Contabilizar todos os funcionários pertencentes a outros quadros de pessoal que tenham entrado pela primeira vez neste serviço ao abrigo de uma requisição/destacamento entre 1 de Janeiro e 31 de Dezembro.</t>
    </r>
  </si>
  <si>
    <r>
      <t>Requisição, Destacamento e outras formas de mobilidade</t>
    </r>
    <r>
      <rPr>
        <b/>
        <vertAlign val="superscript"/>
        <sz val="8"/>
        <color indexed="10"/>
        <rFont val="Verdana"/>
        <family val="2"/>
      </rPr>
      <t>(3)</t>
    </r>
  </si>
  <si>
    <t>Transferências</t>
  </si>
  <si>
    <t>Pessoal de Apoio Educativo</t>
  </si>
</sst>
</file>

<file path=xl/styles.xml><?xml version="1.0" encoding="utf-8"?>
<styleSheet xmlns="http://schemas.openxmlformats.org/spreadsheetml/2006/main">
  <numFmts count="6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Esc.&quot;;\-#,##0\ &quot;Esc.&quot;"/>
    <numFmt numFmtId="165" formatCode="#,##0\ &quot;Esc.&quot;;[Red]\-#,##0\ &quot;Esc.&quot;"/>
    <numFmt numFmtId="166" formatCode="#,##0.00\ &quot;Esc.&quot;;\-#,##0.00\ &quot;Esc.&quot;"/>
    <numFmt numFmtId="167" formatCode="#,##0.00\ &quot;Esc.&quot;;[Red]\-#,##0.00\ &quot;Esc.&quot;"/>
    <numFmt numFmtId="168" formatCode="_-* #,##0\ &quot;Esc.&quot;_-;\-* #,##0\ &quot;Esc.&quot;_-;_-* &quot;-&quot;\ &quot;Esc.&quot;_-;_-@_-"/>
    <numFmt numFmtId="169" formatCode="_-* #,##0\ _E_s_c_._-;\-* #,##0\ _E_s_c_._-;_-* &quot;-&quot;\ _E_s_c_._-;_-@_-"/>
    <numFmt numFmtId="170" formatCode="_-* #,##0.00\ &quot;Esc.&quot;_-;\-* #,##0.00\ &quot;Esc.&quot;_-;_-* &quot;-&quot;??\ &quot;Esc.&quot;_-;_-@_-"/>
    <numFmt numFmtId="171" formatCode="_-* #,##0.00\ _E_s_c_._-;\-* #,##0.00\ _E_s_c_._-;_-* &quot;-&quot;??\ _E_s_c_._-;_-@_-"/>
    <numFmt numFmtId="172" formatCode="&quot;R$&quot;#,##0_);\(&quot;R$&quot;#,##0\)"/>
    <numFmt numFmtId="173" formatCode="&quot;R$&quot;#,##0_);[Red]\(&quot;R$&quot;#,##0\)"/>
    <numFmt numFmtId="174" formatCode="&quot;R$&quot;#,##0.00_);\(&quot;R$&quot;#,##0.00\)"/>
    <numFmt numFmtId="175" formatCode="&quot;R$&quot;#,##0.00_);[Red]\(&quot;R$&quot;#,##0.00\)"/>
    <numFmt numFmtId="176" formatCode="_(&quot;R$&quot;* #,##0_);_(&quot;R$&quot;* \(#,##0\);_(&quot;R$&quot;* &quot;-&quot;_);_(@_)"/>
    <numFmt numFmtId="177" formatCode="_(* #,##0_);_(* \(#,##0\);_(* &quot;-&quot;_);_(@_)"/>
    <numFmt numFmtId="178" formatCode="_(&quot;R$&quot;* #,##0.00_);_(&quot;R$&quot;* \(#,##0.00\);_(&quot;R$&quot;* &quot;-&quot;??_);_(@_)"/>
    <numFmt numFmtId="179" formatCode="_(* #,##0.00_);_(* \(#,##0.00\);_(* &quot;-&quot;??_);_(@_)"/>
    <numFmt numFmtId="180" formatCode="#,##0\ &quot;R$&quot;;\-#,##0\ &quot;R$&quot;"/>
    <numFmt numFmtId="181" formatCode="#,##0\ &quot;R$&quot;;[Red]\-#,##0\ &quot;R$&quot;"/>
    <numFmt numFmtId="182" formatCode="#,##0.00\ &quot;R$&quot;;\-#,##0.00\ &quot;R$&quot;"/>
    <numFmt numFmtId="183" formatCode="#,##0.00\ &quot;R$&quot;;[Red]\-#,##0.00\ &quot;R$&quot;"/>
    <numFmt numFmtId="184" formatCode="_-* #,##0\ &quot;R$&quot;_-;\-* #,##0\ &quot;R$&quot;_-;_-* &quot;-&quot;\ &quot;R$&quot;_-;_-@_-"/>
    <numFmt numFmtId="185" formatCode="_-* #,##0\ _R_$_-;\-* #,##0\ _R_$_-;_-* &quot;-&quot;\ _R_$_-;_-@_-"/>
    <numFmt numFmtId="186" formatCode="_-* #,##0.00\ &quot;R$&quot;_-;\-* #,##0.00\ &quot;R$&quot;_-;_-* &quot;-&quot;??\ &quot;R$&quot;_-;_-@_-"/>
    <numFmt numFmtId="187" formatCode="_-* #,##0.00\ _R_$_-;\-* #,##0.00\ _R_$_-;_-* &quot;-&quot;??\ _R_$_-;_-@_-"/>
    <numFmt numFmtId="188" formatCode="0.0"/>
    <numFmt numFmtId="189" formatCode="_-* #,##0.000\ _E_s_c_._-;\-* #,##0.000\ _E_s_c_._-;_-* &quot;-&quot;??\ _E_s_c_._-;_-@_-"/>
    <numFmt numFmtId="190" formatCode="#,##0.0"/>
    <numFmt numFmtId="191" formatCode="[$-816]dddd\,\ d&quot; de &quot;mmmm&quot; de &quot;yyyy"/>
    <numFmt numFmtId="192" formatCode="0000"/>
    <numFmt numFmtId="193" formatCode="#,##0.00\ &quot;€&quot;"/>
    <numFmt numFmtId="194" formatCode="&quot;Sim&quot;;&quot;Sim&quot;;&quot;Não&quot;"/>
    <numFmt numFmtId="195" formatCode="&quot;Verdadeiro&quot;;&quot;Verdadeiro&quot;;&quot;Falso&quot;"/>
    <numFmt numFmtId="196" formatCode="&quot;Activado&quot;;&quot;Activado&quot;;&quot;Desactivado&quot;"/>
    <numFmt numFmtId="197" formatCode="0;[Red]0"/>
    <numFmt numFmtId="198" formatCode="#,##0.00;[Red]#,##0.00"/>
    <numFmt numFmtId="199" formatCode="0.00;[Red]0.00"/>
    <numFmt numFmtId="200" formatCode="0.0;[Red]0.0"/>
    <numFmt numFmtId="201" formatCode="&quot;$&quot;#,##0_);\(&quot;$&quot;#,##0\)"/>
    <numFmt numFmtId="202" formatCode="&quot;$&quot;#,##0_);[Red]\(&quot;$&quot;#,##0\)"/>
    <numFmt numFmtId="203" formatCode="&quot;$&quot;#,##0.00_);\(&quot;$&quot;#,##0.00\)"/>
    <numFmt numFmtId="204" formatCode="&quot;$&quot;#,##0.00_);[Red]\(&quot;$&quot;#,##0.00\)"/>
    <numFmt numFmtId="205" formatCode="_(&quot;$&quot;* #,##0_);_(&quot;$&quot;* \(#,##0\);_(&quot;$&quot;* &quot;-&quot;_);_(@_)"/>
    <numFmt numFmtId="206" formatCode="_(&quot;$&quot;* #,##0.00_);_(&quot;$&quot;* \(#,##0.00\);_(&quot;$&quot;* &quot;-&quot;??_);_(@_)"/>
    <numFmt numFmtId="207" formatCode="&quot;$&quot;#,##0;\-&quot;$&quot;#,##0"/>
    <numFmt numFmtId="208" formatCode="&quot;$&quot;#,##0;[Red]\-&quot;$&quot;#,##0"/>
    <numFmt numFmtId="209" formatCode="&quot;$&quot;#,##0.00;\-&quot;$&quot;#,##0.00"/>
    <numFmt numFmtId="210" formatCode="&quot;$&quot;#,##0.00;[Red]\-&quot;$&quot;#,##0.00"/>
    <numFmt numFmtId="211" formatCode="_-&quot;$&quot;* #,##0_-;\-&quot;$&quot;* #,##0_-;_-&quot;$&quot;* &quot;-&quot;_-;_-@_-"/>
    <numFmt numFmtId="212" formatCode="_-* #,##0_-;\-* #,##0_-;_-* &quot;-&quot;_-;_-@_-"/>
    <numFmt numFmtId="213" formatCode="_-&quot;$&quot;* #,##0.00_-;\-&quot;$&quot;* #,##0.00_-;_-&quot;$&quot;* &quot;-&quot;??_-;_-@_-"/>
    <numFmt numFmtId="214" formatCode="_-* #,##0.00_-;\-* #,##0.00_-;_-* &quot;-&quot;??_-;_-@_-"/>
    <numFmt numFmtId="215" formatCode="#,##0;[Red]#,##0"/>
    <numFmt numFmtId="216" formatCode="#,##0.0;[Red]#,##0.0"/>
  </numFmts>
  <fonts count="43">
    <font>
      <sz val="10"/>
      <name val="Arial"/>
      <family val="0"/>
    </font>
    <font>
      <b/>
      <sz val="10"/>
      <name val="Arial"/>
      <family val="0"/>
    </font>
    <font>
      <i/>
      <sz val="10"/>
      <name val="Arial"/>
      <family val="0"/>
    </font>
    <font>
      <b/>
      <i/>
      <sz val="10"/>
      <name val="Arial"/>
      <family val="0"/>
    </font>
    <font>
      <u val="single"/>
      <sz val="10"/>
      <color indexed="12"/>
      <name val="Arial"/>
      <family val="0"/>
    </font>
    <font>
      <u val="single"/>
      <sz val="10"/>
      <color indexed="36"/>
      <name val="Arial"/>
      <family val="0"/>
    </font>
    <font>
      <sz val="7"/>
      <name val="Arial"/>
      <family val="0"/>
    </font>
    <font>
      <b/>
      <sz val="7"/>
      <color indexed="8"/>
      <name val="Verdana"/>
      <family val="2"/>
    </font>
    <font>
      <sz val="10"/>
      <name val="Verdana"/>
      <family val="2"/>
    </font>
    <font>
      <sz val="8"/>
      <name val="Verdana"/>
      <family val="2"/>
    </font>
    <font>
      <sz val="20"/>
      <name val="Verdana"/>
      <family val="2"/>
    </font>
    <font>
      <sz val="18"/>
      <name val="Verdana"/>
      <family val="2"/>
    </font>
    <font>
      <sz val="14"/>
      <color indexed="22"/>
      <name val="Verdana"/>
      <family val="2"/>
    </font>
    <font>
      <sz val="22"/>
      <name val="Verdana"/>
      <family val="2"/>
    </font>
    <font>
      <sz val="7"/>
      <color indexed="8"/>
      <name val="Verdana"/>
      <family val="2"/>
    </font>
    <font>
      <b/>
      <sz val="8"/>
      <color indexed="8"/>
      <name val="Arial"/>
      <family val="2"/>
    </font>
    <font>
      <sz val="8"/>
      <color indexed="8"/>
      <name val="Arial"/>
      <family val="2"/>
    </font>
    <font>
      <sz val="7"/>
      <color indexed="8"/>
      <name val="Arial"/>
      <family val="0"/>
    </font>
    <font>
      <sz val="8"/>
      <color indexed="8"/>
      <name val="Verdana"/>
      <family val="2"/>
    </font>
    <font>
      <sz val="7"/>
      <color indexed="9"/>
      <name val="Verdana"/>
      <family val="2"/>
    </font>
    <font>
      <sz val="7"/>
      <name val="Verdana"/>
      <family val="2"/>
    </font>
    <font>
      <b/>
      <sz val="8"/>
      <name val="Verdana"/>
      <family val="2"/>
    </font>
    <font>
      <sz val="7"/>
      <color indexed="17"/>
      <name val="Verdana"/>
      <family val="2"/>
    </font>
    <font>
      <b/>
      <sz val="7"/>
      <name val="Verdana"/>
      <family val="2"/>
    </font>
    <font>
      <sz val="7"/>
      <color indexed="9"/>
      <name val="Arial"/>
      <family val="0"/>
    </font>
    <font>
      <b/>
      <sz val="10"/>
      <name val="Verdana"/>
      <family val="2"/>
    </font>
    <font>
      <i/>
      <sz val="7"/>
      <color indexed="8"/>
      <name val="Verdana"/>
      <family val="2"/>
    </font>
    <font>
      <vertAlign val="subscript"/>
      <sz val="7"/>
      <color indexed="8"/>
      <name val="Verdana"/>
      <family val="2"/>
    </font>
    <font>
      <b/>
      <vertAlign val="subscript"/>
      <sz val="7"/>
      <color indexed="8"/>
      <name val="Verdana"/>
      <family val="2"/>
    </font>
    <font>
      <i/>
      <sz val="7"/>
      <name val="Verdana"/>
      <family val="2"/>
    </font>
    <font>
      <sz val="7"/>
      <color indexed="10"/>
      <name val="Verdana"/>
      <family val="2"/>
    </font>
    <font>
      <b/>
      <sz val="7"/>
      <color indexed="10"/>
      <name val="Verdana"/>
      <family val="2"/>
    </font>
    <font>
      <vertAlign val="subscript"/>
      <sz val="7"/>
      <color indexed="9"/>
      <name val="Verdana"/>
      <family val="2"/>
    </font>
    <font>
      <b/>
      <vertAlign val="subscript"/>
      <sz val="7"/>
      <color indexed="9"/>
      <name val="Verdana"/>
      <family val="2"/>
    </font>
    <font>
      <sz val="7"/>
      <color indexed="10"/>
      <name val="Arial"/>
      <family val="0"/>
    </font>
    <font>
      <b/>
      <vertAlign val="superscript"/>
      <sz val="8"/>
      <color indexed="10"/>
      <name val="Verdana"/>
      <family val="2"/>
    </font>
    <font>
      <sz val="8"/>
      <name val="Arial"/>
      <family val="0"/>
    </font>
    <font>
      <i/>
      <sz val="8"/>
      <color indexed="8"/>
      <name val="Arial"/>
      <family val="2"/>
    </font>
    <font>
      <sz val="9"/>
      <color indexed="8"/>
      <name val="Arial"/>
      <family val="2"/>
    </font>
    <font>
      <sz val="9"/>
      <color indexed="8"/>
      <name val="Verdana"/>
      <family val="2"/>
    </font>
    <font>
      <sz val="7"/>
      <color indexed="16"/>
      <name val="Verdana"/>
      <family val="2"/>
    </font>
    <font>
      <sz val="7"/>
      <color indexed="16"/>
      <name val="Arial"/>
      <family val="0"/>
    </font>
    <font>
      <b/>
      <sz val="7"/>
      <color indexed="9"/>
      <name val="Verdana"/>
      <family val="2"/>
    </font>
  </fonts>
  <fills count="6">
    <fill>
      <patternFill/>
    </fill>
    <fill>
      <patternFill patternType="gray125"/>
    </fill>
    <fill>
      <patternFill patternType="solid">
        <fgColor indexed="9"/>
        <bgColor indexed="64"/>
      </patternFill>
    </fill>
    <fill>
      <patternFill patternType="solid">
        <fgColor indexed="58"/>
        <bgColor indexed="64"/>
      </patternFill>
    </fill>
    <fill>
      <patternFill patternType="solid">
        <fgColor indexed="9"/>
        <bgColor indexed="64"/>
      </patternFill>
    </fill>
    <fill>
      <patternFill patternType="solid">
        <fgColor indexed="58"/>
        <bgColor indexed="64"/>
      </patternFill>
    </fill>
  </fills>
  <borders count="110">
    <border>
      <left/>
      <right/>
      <top/>
      <bottom/>
      <diagonal/>
    </border>
    <border>
      <left style="thin"/>
      <right style="medium"/>
      <top style="thin"/>
      <bottom style="dotted">
        <color indexed="63"/>
      </bottom>
    </border>
    <border>
      <left style="thin"/>
      <right style="thin"/>
      <top style="thin"/>
      <bottom style="dotted">
        <color indexed="63"/>
      </bottom>
    </border>
    <border>
      <left style="thin"/>
      <right style="thin"/>
      <top style="dotted">
        <color indexed="63"/>
      </top>
      <bottom style="dotted">
        <color indexed="63"/>
      </bottom>
    </border>
    <border>
      <left style="thin"/>
      <right style="medium"/>
      <top style="dotted">
        <color indexed="63"/>
      </top>
      <bottom style="dotted">
        <color indexed="63"/>
      </bottom>
    </border>
    <border>
      <left style="thin"/>
      <right style="medium"/>
      <top>
        <color indexed="63"/>
      </top>
      <bottom style="thin"/>
    </border>
    <border>
      <left style="thin"/>
      <right>
        <color indexed="63"/>
      </right>
      <top style="thin"/>
      <bottom style="dotted">
        <color indexed="63"/>
      </bottom>
    </border>
    <border>
      <left style="thin"/>
      <right>
        <color indexed="63"/>
      </right>
      <top style="dotted">
        <color indexed="63"/>
      </top>
      <bottom style="dotted">
        <color indexed="63"/>
      </bottom>
    </border>
    <border>
      <left style="thin"/>
      <right style="thin"/>
      <top style="thin"/>
      <bottom style="dotted"/>
    </border>
    <border>
      <left style="thin"/>
      <right>
        <color indexed="63"/>
      </right>
      <top style="thin"/>
      <bottom style="dotted"/>
    </border>
    <border>
      <left style="thin"/>
      <right style="medium"/>
      <top style="thin"/>
      <bottom style="dotted"/>
    </border>
    <border>
      <left style="thin"/>
      <right style="thin"/>
      <top style="dotted"/>
      <bottom style="dotted"/>
    </border>
    <border>
      <left style="thin"/>
      <right>
        <color indexed="63"/>
      </right>
      <top style="dotted"/>
      <bottom style="dotted"/>
    </border>
    <border>
      <left style="thin"/>
      <right style="medium"/>
      <top style="dotted"/>
      <bottom style="dotted"/>
    </border>
    <border>
      <left style="thin"/>
      <right style="medium"/>
      <top>
        <color indexed="63"/>
      </top>
      <bottom style="medium"/>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style="thin"/>
      <top style="thin"/>
      <bottom style="thin"/>
    </border>
    <border>
      <left style="thin"/>
      <right style="thin"/>
      <top>
        <color indexed="63"/>
      </top>
      <bottom style="medium"/>
    </border>
    <border>
      <left style="medium"/>
      <right style="thin"/>
      <top style="medium"/>
      <bottom style="thin"/>
    </border>
    <border>
      <left style="thin"/>
      <right style="thin"/>
      <top style="medium"/>
      <bottom style="thin"/>
    </border>
    <border>
      <left>
        <color indexed="63"/>
      </left>
      <right style="medium"/>
      <top style="medium"/>
      <bottom style="thin"/>
    </border>
    <border>
      <left>
        <color indexed="63"/>
      </left>
      <right style="medium"/>
      <top style="thin"/>
      <bottom style="dotted">
        <color indexed="63"/>
      </bottom>
    </border>
    <border>
      <left>
        <color indexed="63"/>
      </left>
      <right style="medium"/>
      <top style="dotted">
        <color indexed="63"/>
      </top>
      <bottom style="dotted">
        <color indexed="63"/>
      </bottom>
    </border>
    <border>
      <left>
        <color indexed="63"/>
      </left>
      <right style="medium"/>
      <top style="thin"/>
      <bottom style="dotted"/>
    </border>
    <border>
      <left>
        <color indexed="63"/>
      </left>
      <right style="medium"/>
      <top style="dotted"/>
      <bottom style="dotted"/>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color indexed="8"/>
      </right>
      <top style="medium"/>
      <bottom style="thin">
        <color indexed="8"/>
      </bottom>
    </border>
    <border>
      <left>
        <color indexed="63"/>
      </left>
      <right>
        <color indexed="63"/>
      </right>
      <top>
        <color indexed="63"/>
      </top>
      <bottom style="thin"/>
    </border>
    <border>
      <left>
        <color indexed="63"/>
      </left>
      <right>
        <color indexed="63"/>
      </right>
      <top style="dashed"/>
      <bottom>
        <color indexed="63"/>
      </bottom>
    </border>
    <border>
      <left>
        <color indexed="63"/>
      </left>
      <right>
        <color indexed="63"/>
      </right>
      <top>
        <color indexed="63"/>
      </top>
      <bottom style="dashed"/>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dotted">
        <color indexed="63"/>
      </bottom>
    </border>
    <border>
      <left style="thin"/>
      <right style="medium"/>
      <top>
        <color indexed="63"/>
      </top>
      <bottom style="dotted">
        <color indexed="63"/>
      </bottom>
    </border>
    <border>
      <left>
        <color indexed="63"/>
      </left>
      <right style="medium"/>
      <top>
        <color indexed="63"/>
      </top>
      <bottom style="dotted">
        <color indexed="63"/>
      </bottom>
    </border>
    <border>
      <left style="thin"/>
      <right style="thin"/>
      <top>
        <color indexed="63"/>
      </top>
      <bottom style="dotted"/>
    </border>
    <border>
      <left style="thin"/>
      <right style="medium"/>
      <top>
        <color indexed="63"/>
      </top>
      <bottom style="dotted"/>
    </border>
    <border>
      <left>
        <color indexed="63"/>
      </left>
      <right style="thin"/>
      <top style="thin"/>
      <bottom style="thin"/>
    </border>
    <border>
      <left>
        <color indexed="63"/>
      </left>
      <right style="medium"/>
      <top style="thin"/>
      <bottom style="thin"/>
    </border>
    <border>
      <left>
        <color indexed="63"/>
      </left>
      <right style="thin"/>
      <top style="thin"/>
      <bottom style="mediu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style="thin">
        <color indexed="8"/>
      </top>
      <bottom style="medium"/>
    </border>
    <border>
      <left>
        <color indexed="63"/>
      </left>
      <right>
        <color indexed="63"/>
      </right>
      <top style="thin">
        <color indexed="8"/>
      </top>
      <bottom style="medium"/>
    </border>
    <border>
      <left style="thin"/>
      <right>
        <color indexed="63"/>
      </right>
      <top style="medium"/>
      <bottom style="thin"/>
    </border>
    <border>
      <left>
        <color indexed="63"/>
      </left>
      <right style="medium"/>
      <top style="medium"/>
      <bottom>
        <color indexed="63"/>
      </bottom>
    </border>
    <border>
      <left style="thin">
        <color indexed="8"/>
      </left>
      <right>
        <color indexed="63"/>
      </right>
      <top style="thin">
        <color indexed="8"/>
      </top>
      <bottom style="thin"/>
    </border>
    <border>
      <left>
        <color indexed="63"/>
      </left>
      <right>
        <color indexed="63"/>
      </right>
      <top style="thin">
        <color indexed="8"/>
      </top>
      <bottom style="thin"/>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thin"/>
      <right>
        <color indexed="63"/>
      </right>
      <top style="thin"/>
      <bottom style="medium"/>
    </border>
    <border>
      <left>
        <color indexed="63"/>
      </left>
      <right>
        <color indexed="63"/>
      </right>
      <top style="medium"/>
      <bottom>
        <color indexed="63"/>
      </bottom>
    </border>
    <border>
      <left>
        <color indexed="63"/>
      </left>
      <right style="medium"/>
      <top style="thin"/>
      <bottom>
        <color indexed="63"/>
      </bottom>
    </border>
    <border>
      <left style="medium"/>
      <right>
        <color indexed="63"/>
      </right>
      <top style="thin"/>
      <bottom style="thin"/>
    </border>
    <border>
      <left>
        <color indexed="63"/>
      </left>
      <right>
        <color indexed="63"/>
      </right>
      <top style="thin"/>
      <bottom style="thin"/>
    </border>
    <border>
      <left style="thin"/>
      <right>
        <color indexed="63"/>
      </right>
      <top style="thin"/>
      <bottom style="thin"/>
    </border>
    <border>
      <left>
        <color indexed="63"/>
      </left>
      <right>
        <color indexed="63"/>
      </right>
      <top style="thin"/>
      <bottom style="medium"/>
    </border>
    <border>
      <left style="thin"/>
      <right>
        <color indexed="63"/>
      </right>
      <top>
        <color indexed="63"/>
      </top>
      <bottom style="thin"/>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thin"/>
      <right style="thin"/>
      <top style="dashed"/>
      <bottom style="dashed"/>
    </border>
    <border>
      <left>
        <color indexed="63"/>
      </left>
      <right>
        <color indexed="63"/>
      </right>
      <top style="medium"/>
      <bottom style="thin"/>
    </border>
    <border>
      <left style="medium"/>
      <right style="thin"/>
      <top style="thin"/>
      <bottom style="medium"/>
    </border>
    <border>
      <left style="medium"/>
      <right style="thin"/>
      <top style="thin"/>
      <bottom style="thin"/>
    </border>
    <border>
      <left style="medium"/>
      <right style="thin"/>
      <top style="thin"/>
      <bottom>
        <color indexed="63"/>
      </bottom>
    </border>
    <border>
      <left style="medium"/>
      <right style="thin">
        <color indexed="8"/>
      </right>
      <top style="thin">
        <color indexed="8"/>
      </top>
      <bottom style="medium"/>
    </border>
    <border>
      <left style="medium"/>
      <right style="thin">
        <color indexed="8"/>
      </right>
      <top>
        <color indexed="63"/>
      </top>
      <bottom style="thin">
        <color indexed="8"/>
      </bottom>
    </border>
    <border>
      <left style="medium"/>
      <right style="thin">
        <color indexed="8"/>
      </right>
      <top style="thin">
        <color indexed="8"/>
      </top>
      <bottom style="thin">
        <color indexed="8"/>
      </bottom>
    </border>
    <border>
      <left style="medium"/>
      <right style="thin"/>
      <top>
        <color indexed="63"/>
      </top>
      <bottom>
        <color indexed="63"/>
      </bottom>
    </border>
    <border>
      <left style="medium"/>
      <right style="thin"/>
      <top style="medium"/>
      <bottom>
        <color indexed="63"/>
      </bottom>
    </border>
    <border>
      <left style="medium"/>
      <right style="thin">
        <color indexed="8"/>
      </right>
      <top style="thin">
        <color indexed="8"/>
      </top>
      <bottom style="thin"/>
    </border>
    <border>
      <left style="medium"/>
      <right style="thin">
        <color indexed="8"/>
      </right>
      <top style="thin">
        <color indexed="8"/>
      </top>
      <bottom>
        <color indexed="63"/>
      </bottom>
    </border>
    <border>
      <left style="medium"/>
      <right style="thin">
        <color indexed="8"/>
      </right>
      <top style="medium"/>
      <bottom style="thin"/>
    </border>
    <border>
      <left style="medium"/>
      <right style="thin">
        <color indexed="8"/>
      </right>
      <top>
        <color indexed="63"/>
      </top>
      <bottom style="medium"/>
    </border>
    <border>
      <left style="thin">
        <color indexed="8"/>
      </left>
      <right>
        <color indexed="63"/>
      </right>
      <top>
        <color indexed="63"/>
      </top>
      <bottom style="medium"/>
    </border>
    <border>
      <left style="medium"/>
      <right style="thin"/>
      <top>
        <color indexed="63"/>
      </top>
      <bottom style="thin"/>
    </border>
    <border>
      <left style="medium"/>
      <right style="thin"/>
      <top>
        <color indexed="63"/>
      </top>
      <bottom style="medium"/>
    </border>
    <border>
      <left>
        <color indexed="63"/>
      </left>
      <right style="medium"/>
      <top>
        <color indexed="63"/>
      </top>
      <bottom style="thin"/>
    </border>
    <border>
      <left style="thin"/>
      <right>
        <color indexed="63"/>
      </right>
      <top>
        <color indexed="63"/>
      </top>
      <bottom style="medium"/>
    </border>
    <border>
      <left style="thin"/>
      <right style="thin"/>
      <top style="dotted">
        <color indexed="63"/>
      </top>
      <bottom style="medium"/>
    </border>
    <border>
      <left style="thin"/>
      <right style="thin"/>
      <top style="dotted">
        <color indexed="63"/>
      </top>
      <bottom style="thin"/>
    </border>
    <border>
      <left>
        <color indexed="63"/>
      </left>
      <right style="medium"/>
      <top style="medium"/>
      <bottom style="medium"/>
    </border>
    <border>
      <left>
        <color indexed="63"/>
      </left>
      <right>
        <color indexed="63"/>
      </right>
      <top style="medium"/>
      <bottom style="medium"/>
    </border>
    <border>
      <left style="thin"/>
      <right style="thin"/>
      <top>
        <color indexed="63"/>
      </top>
      <bottom>
        <color indexed="63"/>
      </bottom>
    </border>
    <border>
      <left style="medium"/>
      <right>
        <color indexed="63"/>
      </right>
      <top style="medium"/>
      <bottom style="medium"/>
    </border>
    <border>
      <left style="medium"/>
      <right>
        <color indexed="63"/>
      </right>
      <top style="medium"/>
      <bottom>
        <color indexed="63"/>
      </bottom>
    </border>
    <border>
      <left style="medium"/>
      <right>
        <color indexed="63"/>
      </right>
      <top>
        <color indexed="63"/>
      </top>
      <bottom style="medium"/>
    </border>
    <border>
      <left>
        <color indexed="63"/>
      </left>
      <right style="thin"/>
      <top style="medium"/>
      <bottom style="thin"/>
    </border>
    <border>
      <left>
        <color indexed="63"/>
      </left>
      <right style="thin"/>
      <top style="thin">
        <color indexed="8"/>
      </top>
      <bottom style="thin">
        <color indexed="8"/>
      </bottom>
    </border>
    <border>
      <left>
        <color indexed="63"/>
      </left>
      <right style="medium"/>
      <top style="thin"/>
      <bottom style="medium"/>
    </border>
    <border>
      <left style="thin">
        <color indexed="8"/>
      </left>
      <right>
        <color indexed="63"/>
      </right>
      <top style="medium"/>
      <bottom style="thin">
        <color indexed="8"/>
      </bottom>
    </border>
    <border>
      <left>
        <color indexed="63"/>
      </left>
      <right>
        <color indexed="63"/>
      </right>
      <top style="medium"/>
      <bottom style="thin">
        <color indexed="8"/>
      </bottom>
    </border>
    <border>
      <left>
        <color indexed="63"/>
      </left>
      <right style="thin"/>
      <top style="medium"/>
      <bottom style="thin">
        <color indexed="8"/>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style="thin"/>
      <top>
        <color indexed="63"/>
      </top>
      <bottom style="thin"/>
    </border>
    <border>
      <left style="thin"/>
      <right>
        <color indexed="63"/>
      </right>
      <top style="medium"/>
      <bottom>
        <color indexed="63"/>
      </bottom>
    </border>
    <border>
      <left>
        <color indexed="63"/>
      </left>
      <right style="thin"/>
      <top style="thin">
        <color indexed="8"/>
      </top>
      <bottom style="medium"/>
    </border>
    <border>
      <left style="thin">
        <color indexed="8"/>
      </left>
      <right>
        <color indexed="63"/>
      </right>
      <top style="medium"/>
      <bottom style="thin"/>
    </border>
    <border>
      <left>
        <color indexed="63"/>
      </left>
      <right style="thin"/>
      <top>
        <color indexed="63"/>
      </top>
      <bottom style="thin">
        <color indexed="8"/>
      </bottom>
    </border>
    <border>
      <left style="thin"/>
      <right>
        <color indexed="63"/>
      </right>
      <top style="thin">
        <color indexed="8"/>
      </top>
      <bottom style="medium"/>
    </border>
    <border>
      <left>
        <color indexed="63"/>
      </left>
      <right style="medium"/>
      <top style="thin">
        <color indexed="8"/>
      </top>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cellStyleXfs>
  <cellXfs count="700">
    <xf numFmtId="0" fontId="0" fillId="0" borderId="0" xfId="0" applyAlignment="1">
      <alignment/>
    </xf>
    <xf numFmtId="0" fontId="8" fillId="0" borderId="0" xfId="0" applyFont="1" applyAlignment="1">
      <alignment/>
    </xf>
    <xf numFmtId="0" fontId="9" fillId="0" borderId="0" xfId="0" applyFont="1" applyAlignment="1">
      <alignment horizontal="left"/>
    </xf>
    <xf numFmtId="0" fontId="10" fillId="0" borderId="0" xfId="0" applyFont="1" applyAlignment="1">
      <alignment/>
    </xf>
    <xf numFmtId="0" fontId="11" fillId="0" borderId="0" xfId="0" applyFont="1" applyAlignment="1">
      <alignment/>
    </xf>
    <xf numFmtId="0" fontId="12" fillId="0" borderId="0" xfId="0" applyFont="1" applyAlignment="1">
      <alignment/>
    </xf>
    <xf numFmtId="0" fontId="13" fillId="0" borderId="0" xfId="0" applyFont="1" applyAlignment="1">
      <alignment/>
    </xf>
    <xf numFmtId="0" fontId="8" fillId="0" borderId="0" xfId="0" applyFont="1" applyAlignment="1">
      <alignment horizontal="left"/>
    </xf>
    <xf numFmtId="0" fontId="8" fillId="0" borderId="0" xfId="0" applyFont="1" applyBorder="1" applyAlignment="1">
      <alignment horizontal="center"/>
    </xf>
    <xf numFmtId="0" fontId="14" fillId="0" borderId="1" xfId="0" applyFont="1" applyFill="1" applyBorder="1" applyAlignment="1" applyProtection="1">
      <alignment horizontal="center" vertical="center"/>
      <protection/>
    </xf>
    <xf numFmtId="0" fontId="14" fillId="0" borderId="2" xfId="0" applyFont="1" applyFill="1" applyBorder="1" applyAlignment="1" applyProtection="1">
      <alignment horizontal="center" vertical="center"/>
      <protection/>
    </xf>
    <xf numFmtId="0" fontId="14" fillId="0" borderId="3" xfId="0" applyFont="1" applyFill="1" applyBorder="1" applyAlignment="1" applyProtection="1">
      <alignment horizontal="center" vertical="center"/>
      <protection/>
    </xf>
    <xf numFmtId="0" fontId="14" fillId="0" borderId="4" xfId="0" applyFont="1" applyFill="1" applyBorder="1" applyAlignment="1" applyProtection="1">
      <alignment horizontal="center" vertical="center"/>
      <protection/>
    </xf>
    <xf numFmtId="0" fontId="14" fillId="0" borderId="5" xfId="0" applyFont="1" applyFill="1" applyBorder="1" applyAlignment="1" applyProtection="1">
      <alignment horizontal="center" vertical="center"/>
      <protection/>
    </xf>
    <xf numFmtId="0" fontId="14" fillId="0" borderId="2" xfId="0" applyFont="1" applyFill="1" applyBorder="1" applyAlignment="1" applyProtection="1">
      <alignment horizontal="center" vertical="center"/>
      <protection locked="0"/>
    </xf>
    <xf numFmtId="0" fontId="14" fillId="0" borderId="6" xfId="0" applyFont="1" applyFill="1" applyBorder="1" applyAlignment="1" applyProtection="1">
      <alignment horizontal="center" vertical="center"/>
      <protection locked="0"/>
    </xf>
    <xf numFmtId="0" fontId="14" fillId="0" borderId="3" xfId="0" applyFont="1" applyFill="1" applyBorder="1" applyAlignment="1" applyProtection="1">
      <alignment horizontal="center" vertical="center"/>
      <protection locked="0"/>
    </xf>
    <xf numFmtId="0" fontId="14" fillId="0" borderId="7" xfId="0" applyFont="1" applyFill="1" applyBorder="1" applyAlignment="1" applyProtection="1">
      <alignment horizontal="center" vertical="center"/>
      <protection locked="0"/>
    </xf>
    <xf numFmtId="0" fontId="14" fillId="0" borderId="8" xfId="0" applyFont="1" applyFill="1" applyBorder="1" applyAlignment="1" applyProtection="1">
      <alignment horizontal="center" vertical="center"/>
      <protection locked="0"/>
    </xf>
    <xf numFmtId="0" fontId="14" fillId="0" borderId="9" xfId="0" applyFont="1" applyFill="1" applyBorder="1" applyAlignment="1" applyProtection="1">
      <alignment horizontal="center" vertical="center"/>
      <protection locked="0"/>
    </xf>
    <xf numFmtId="0" fontId="14" fillId="0" borderId="10" xfId="0" applyFont="1" applyFill="1" applyBorder="1" applyAlignment="1" applyProtection="1">
      <alignment horizontal="center" vertical="center"/>
      <protection/>
    </xf>
    <xf numFmtId="0" fontId="14" fillId="0" borderId="11" xfId="0" applyFont="1" applyFill="1" applyBorder="1" applyAlignment="1" applyProtection="1">
      <alignment horizontal="center" vertical="center"/>
      <protection locked="0"/>
    </xf>
    <xf numFmtId="0" fontId="14" fillId="0" borderId="12" xfId="0" applyFont="1" applyFill="1" applyBorder="1" applyAlignment="1" applyProtection="1">
      <alignment horizontal="center" vertical="center"/>
      <protection locked="0"/>
    </xf>
    <xf numFmtId="0" fontId="14" fillId="0" borderId="13" xfId="0" applyFont="1" applyFill="1" applyBorder="1" applyAlignment="1" applyProtection="1">
      <alignment horizontal="center" vertical="center"/>
      <protection/>
    </xf>
    <xf numFmtId="0" fontId="14" fillId="0" borderId="14" xfId="0" applyFont="1" applyFill="1" applyBorder="1" applyAlignment="1" applyProtection="1">
      <alignment horizontal="center" vertical="center"/>
      <protection/>
    </xf>
    <xf numFmtId="0" fontId="15" fillId="2" borderId="0" xfId="0" applyFont="1" applyFill="1" applyAlignment="1">
      <alignment horizontal="left"/>
    </xf>
    <xf numFmtId="0" fontId="17" fillId="0" borderId="15" xfId="0" applyFont="1" applyBorder="1" applyAlignment="1">
      <alignment horizontal="left" vertical="center"/>
    </xf>
    <xf numFmtId="0" fontId="17" fillId="0" borderId="16" xfId="0" applyFont="1" applyBorder="1" applyAlignment="1">
      <alignment horizontal="left" vertical="center"/>
    </xf>
    <xf numFmtId="0" fontId="14" fillId="0" borderId="17" xfId="0" applyFont="1" applyFill="1" applyBorder="1" applyAlignment="1" applyProtection="1">
      <alignment horizontal="center" vertical="center"/>
      <protection locked="0"/>
    </xf>
    <xf numFmtId="0" fontId="14" fillId="0" borderId="18" xfId="0" applyFont="1" applyFill="1" applyBorder="1" applyAlignment="1" applyProtection="1">
      <alignment horizontal="center" vertical="center"/>
      <protection locked="0"/>
    </xf>
    <xf numFmtId="0" fontId="14" fillId="0" borderId="19" xfId="0" applyFont="1" applyFill="1" applyBorder="1" applyAlignment="1" applyProtection="1">
      <alignment horizontal="center" vertical="center"/>
      <protection/>
    </xf>
    <xf numFmtId="0" fontId="14" fillId="0" borderId="15" xfId="0" applyFont="1" applyFill="1" applyBorder="1" applyAlignment="1">
      <alignment horizontal="left" vertical="center"/>
    </xf>
    <xf numFmtId="0" fontId="14" fillId="0" borderId="16" xfId="0" applyFont="1" applyFill="1" applyBorder="1" applyAlignment="1">
      <alignment horizontal="left" vertical="center"/>
    </xf>
    <xf numFmtId="0" fontId="7" fillId="3" borderId="20" xfId="0" applyFont="1" applyFill="1" applyBorder="1" applyAlignment="1" applyProtection="1">
      <alignment horizontal="center" vertical="center"/>
      <protection/>
    </xf>
    <xf numFmtId="0" fontId="14" fillId="3" borderId="21" xfId="0" applyFont="1" applyFill="1" applyBorder="1" applyAlignment="1" applyProtection="1">
      <alignment horizontal="center" vertical="center" textRotation="90" wrapText="1"/>
      <protection/>
    </xf>
    <xf numFmtId="0" fontId="14" fillId="3" borderId="22" xfId="0" applyFont="1" applyFill="1" applyBorder="1" applyAlignment="1" applyProtection="1">
      <alignment horizontal="center" vertical="center" textRotation="90"/>
      <protection/>
    </xf>
    <xf numFmtId="0" fontId="14" fillId="0" borderId="23" xfId="0" applyFont="1" applyFill="1" applyBorder="1" applyAlignment="1" applyProtection="1">
      <alignment horizontal="center" vertical="center"/>
      <protection/>
    </xf>
    <xf numFmtId="0" fontId="14" fillId="0" borderId="24" xfId="0" applyFont="1" applyFill="1" applyBorder="1" applyAlignment="1" applyProtection="1">
      <alignment horizontal="center" vertical="center"/>
      <protection/>
    </xf>
    <xf numFmtId="0" fontId="14" fillId="0" borderId="2" xfId="0" applyFont="1" applyFill="1" applyBorder="1" applyAlignment="1">
      <alignment horizontal="center" vertical="center"/>
    </xf>
    <xf numFmtId="0" fontId="14" fillId="0" borderId="23"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24"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25" xfId="0" applyFont="1" applyFill="1" applyBorder="1" applyAlignment="1">
      <alignment horizontal="center" vertical="center"/>
    </xf>
    <xf numFmtId="0" fontId="14" fillId="0" borderId="11" xfId="0" applyFont="1" applyFill="1" applyBorder="1" applyAlignment="1">
      <alignment horizontal="center" vertical="center"/>
    </xf>
    <xf numFmtId="0" fontId="14" fillId="0" borderId="26" xfId="0" applyFont="1" applyFill="1" applyBorder="1" applyAlignment="1">
      <alignment horizontal="center" vertical="center"/>
    </xf>
    <xf numFmtId="0" fontId="14" fillId="2" borderId="0" xfId="0" applyFont="1" applyFill="1" applyAlignment="1">
      <alignment horizontal="left" vertical="center"/>
    </xf>
    <xf numFmtId="0" fontId="7" fillId="2" borderId="0" xfId="0" applyFont="1" applyFill="1" applyAlignment="1">
      <alignment horizontal="left" vertical="center"/>
    </xf>
    <xf numFmtId="0" fontId="14" fillId="2" borderId="0" xfId="0" applyFont="1" applyFill="1" applyAlignment="1">
      <alignment horizontal="center" vertical="center"/>
    </xf>
    <xf numFmtId="0" fontId="14" fillId="2" borderId="0" xfId="0" applyFont="1" applyFill="1" applyAlignment="1">
      <alignment vertical="center"/>
    </xf>
    <xf numFmtId="0" fontId="7" fillId="2" borderId="0" xfId="0" applyFont="1" applyFill="1" applyAlignment="1">
      <alignment horizontal="justify" vertical="top"/>
    </xf>
    <xf numFmtId="0" fontId="14" fillId="3" borderId="27" xfId="0" applyFont="1" applyFill="1" applyBorder="1" applyAlignment="1" applyProtection="1">
      <alignment horizontal="center" vertical="center" textRotation="90"/>
      <protection/>
    </xf>
    <xf numFmtId="0" fontId="14" fillId="0" borderId="0" xfId="0" applyFont="1" applyFill="1" applyBorder="1" applyAlignment="1">
      <alignment horizontal="center" vertical="center"/>
    </xf>
    <xf numFmtId="0" fontId="7" fillId="2" borderId="0" xfId="0" applyFont="1" applyFill="1" applyBorder="1" applyAlignment="1">
      <alignment horizontal="left" vertical="center"/>
    </xf>
    <xf numFmtId="0" fontId="14" fillId="2" borderId="0" xfId="0" applyFont="1" applyFill="1" applyBorder="1" applyAlignment="1">
      <alignment horizontal="left" vertical="center"/>
    </xf>
    <xf numFmtId="0" fontId="14" fillId="2" borderId="0" xfId="0" applyFont="1" applyFill="1" applyBorder="1" applyAlignment="1" applyProtection="1">
      <alignment horizontal="center" vertical="center"/>
      <protection/>
    </xf>
    <xf numFmtId="2" fontId="14" fillId="2" borderId="0" xfId="0" applyNumberFormat="1" applyFont="1" applyFill="1" applyBorder="1" applyAlignment="1">
      <alignment horizontal="left" vertical="center"/>
    </xf>
    <xf numFmtId="0" fontId="7" fillId="2" borderId="0" xfId="0" applyFont="1" applyFill="1" applyAlignment="1">
      <alignment horizontal="justify" vertical="top" wrapText="1"/>
    </xf>
    <xf numFmtId="0" fontId="7" fillId="2" borderId="0" xfId="0" applyFont="1" applyFill="1" applyBorder="1" applyAlignment="1">
      <alignment horizontal="left" vertical="top" wrapText="1"/>
    </xf>
    <xf numFmtId="0" fontId="7" fillId="2" borderId="0" xfId="0" applyFont="1" applyFill="1" applyAlignment="1">
      <alignment horizontal="left"/>
    </xf>
    <xf numFmtId="0" fontId="14" fillId="2" borderId="0" xfId="0" applyFont="1" applyFill="1" applyBorder="1" applyAlignment="1">
      <alignment horizontal="center" vertical="center"/>
    </xf>
    <xf numFmtId="0" fontId="7" fillId="2" borderId="0" xfId="0" applyFont="1" applyFill="1" applyAlignment="1">
      <alignment horizontal="left" vertical="top"/>
    </xf>
    <xf numFmtId="0" fontId="14" fillId="0" borderId="0" xfId="0" applyFont="1" applyFill="1" applyBorder="1" applyAlignment="1" applyProtection="1">
      <alignment horizontal="left" vertical="center"/>
      <protection/>
    </xf>
    <xf numFmtId="0" fontId="14" fillId="2" borderId="0" xfId="0" applyFont="1" applyFill="1" applyAlignment="1">
      <alignment horizontal="right" vertical="center"/>
    </xf>
    <xf numFmtId="0" fontId="14" fillId="3" borderId="22" xfId="0" applyFont="1" applyFill="1" applyBorder="1" applyAlignment="1" applyProtection="1">
      <alignment horizontal="center" vertical="center"/>
      <protection/>
    </xf>
    <xf numFmtId="0" fontId="7" fillId="2" borderId="0" xfId="0" applyFont="1" applyFill="1" applyAlignment="1">
      <alignment vertical="center"/>
    </xf>
    <xf numFmtId="0" fontId="14" fillId="3" borderId="27" xfId="0" applyFont="1" applyFill="1" applyBorder="1" applyAlignment="1" applyProtection="1">
      <alignment horizontal="center" vertical="center"/>
      <protection/>
    </xf>
    <xf numFmtId="0" fontId="14" fillId="0" borderId="28" xfId="0" applyFont="1" applyFill="1" applyBorder="1" applyAlignment="1" applyProtection="1">
      <alignment horizontal="center" vertical="center"/>
      <protection/>
    </xf>
    <xf numFmtId="0" fontId="14" fillId="0" borderId="28" xfId="0" applyFont="1" applyFill="1" applyBorder="1" applyAlignment="1">
      <alignment horizontal="center" vertical="center"/>
    </xf>
    <xf numFmtId="0" fontId="14" fillId="0" borderId="29" xfId="0" applyFont="1" applyFill="1" applyBorder="1" applyAlignment="1" applyProtection="1">
      <alignment horizontal="center" vertical="center"/>
      <protection/>
    </xf>
    <xf numFmtId="0" fontId="14" fillId="0" borderId="30" xfId="0" applyFont="1" applyFill="1" applyBorder="1" applyAlignment="1" applyProtection="1">
      <alignment horizontal="center" vertical="center"/>
      <protection/>
    </xf>
    <xf numFmtId="0" fontId="14" fillId="0" borderId="0" xfId="0" applyFont="1" applyFill="1" applyBorder="1" applyAlignment="1">
      <alignment horizontal="justify" vertical="center"/>
    </xf>
    <xf numFmtId="0" fontId="14" fillId="0" borderId="13" xfId="0" applyFont="1" applyFill="1" applyBorder="1" applyAlignment="1">
      <alignment horizontal="center" vertical="center"/>
    </xf>
    <xf numFmtId="0" fontId="14" fillId="0" borderId="1" xfId="0" applyFont="1" applyFill="1" applyBorder="1" applyAlignment="1" applyProtection="1">
      <alignment horizontal="center" vertical="center"/>
      <protection locked="0"/>
    </xf>
    <xf numFmtId="0" fontId="14" fillId="0" borderId="4" xfId="0" applyFont="1" applyFill="1" applyBorder="1" applyAlignment="1" applyProtection="1">
      <alignment horizontal="center" vertical="center"/>
      <protection locked="0"/>
    </xf>
    <xf numFmtId="0" fontId="14" fillId="0" borderId="10" xfId="0" applyFont="1" applyFill="1" applyBorder="1" applyAlignment="1" applyProtection="1">
      <alignment horizontal="center" vertical="center"/>
      <protection locked="0"/>
    </xf>
    <xf numFmtId="0" fontId="14" fillId="0" borderId="13" xfId="0" applyFont="1" applyFill="1" applyBorder="1" applyAlignment="1" applyProtection="1">
      <alignment horizontal="center" vertical="center"/>
      <protection locked="0"/>
    </xf>
    <xf numFmtId="0" fontId="7" fillId="0" borderId="0" xfId="0" applyFont="1" applyFill="1" applyBorder="1" applyAlignment="1">
      <alignment horizontal="center" vertical="center"/>
    </xf>
    <xf numFmtId="0" fontId="14" fillId="0" borderId="0" xfId="0" applyFont="1" applyFill="1" applyAlignment="1">
      <alignment horizontal="left" vertical="center"/>
    </xf>
    <xf numFmtId="0" fontId="14" fillId="0" borderId="0" xfId="0" applyFont="1" applyFill="1" applyAlignment="1">
      <alignment vertical="center"/>
    </xf>
    <xf numFmtId="0" fontId="14" fillId="0" borderId="0" xfId="0" applyFont="1" applyFill="1" applyAlignment="1">
      <alignment horizontal="center" vertical="center"/>
    </xf>
    <xf numFmtId="0" fontId="7" fillId="3" borderId="31" xfId="0" applyFont="1" applyFill="1" applyBorder="1" applyAlignment="1">
      <alignment horizontal="center" vertical="center"/>
    </xf>
    <xf numFmtId="0" fontId="7" fillId="0" borderId="0" xfId="0" applyFont="1" applyFill="1" applyBorder="1" applyAlignment="1">
      <alignment horizontal="center" vertical="center" wrapText="1"/>
    </xf>
    <xf numFmtId="0" fontId="7" fillId="0" borderId="0" xfId="0" applyFont="1" applyBorder="1" applyAlignment="1">
      <alignment horizontal="center" vertical="center"/>
    </xf>
    <xf numFmtId="0" fontId="14" fillId="0" borderId="0" xfId="0" applyFont="1" applyBorder="1" applyAlignment="1">
      <alignment vertical="center"/>
    </xf>
    <xf numFmtId="0" fontId="14" fillId="2" borderId="0" xfId="0" applyFont="1" applyFill="1" applyBorder="1" applyAlignment="1">
      <alignment vertical="center"/>
    </xf>
    <xf numFmtId="0" fontId="14" fillId="0" borderId="2" xfId="0" applyNumberFormat="1" applyFont="1" applyFill="1" applyBorder="1" applyAlignment="1" applyProtection="1">
      <alignment horizontal="center" vertical="center"/>
      <protection locked="0"/>
    </xf>
    <xf numFmtId="0" fontId="14" fillId="0" borderId="0" xfId="0" applyFont="1" applyFill="1" applyBorder="1" applyAlignment="1" applyProtection="1">
      <alignment horizontal="center" vertical="center"/>
      <protection/>
    </xf>
    <xf numFmtId="0" fontId="21" fillId="0" borderId="0" xfId="0" applyFont="1" applyAlignment="1">
      <alignment/>
    </xf>
    <xf numFmtId="0" fontId="20" fillId="0" borderId="0" xfId="0" applyNumberFormat="1" applyFont="1" applyAlignment="1">
      <alignment vertical="center"/>
    </xf>
    <xf numFmtId="0" fontId="20" fillId="0" borderId="0" xfId="0" applyNumberFormat="1" applyFont="1" applyAlignment="1">
      <alignment/>
    </xf>
    <xf numFmtId="0" fontId="22" fillId="0" borderId="0" xfId="0" applyNumberFormat="1" applyFont="1" applyAlignment="1">
      <alignment vertical="center"/>
    </xf>
    <xf numFmtId="0" fontId="23" fillId="0" borderId="32" xfId="0" applyNumberFormat="1" applyFont="1" applyFill="1" applyBorder="1" applyAlignment="1">
      <alignment vertical="center"/>
    </xf>
    <xf numFmtId="0" fontId="20" fillId="0" borderId="32" xfId="0" applyNumberFormat="1" applyFont="1" applyBorder="1" applyAlignment="1">
      <alignment/>
    </xf>
    <xf numFmtId="0" fontId="23" fillId="0" borderId="32" xfId="0" applyNumberFormat="1" applyFont="1" applyBorder="1" applyAlignment="1">
      <alignment vertical="center"/>
    </xf>
    <xf numFmtId="0" fontId="6" fillId="0" borderId="0" xfId="0" applyFont="1" applyAlignment="1">
      <alignment/>
    </xf>
    <xf numFmtId="0" fontId="6" fillId="0" borderId="0" xfId="0" applyNumberFormat="1" applyFont="1" applyAlignment="1">
      <alignment/>
    </xf>
    <xf numFmtId="0" fontId="14" fillId="0" borderId="33" xfId="0" applyNumberFormat="1" applyFont="1" applyBorder="1" applyAlignment="1">
      <alignment vertical="center"/>
    </xf>
    <xf numFmtId="0" fontId="24" fillId="0" borderId="33" xfId="0" applyNumberFormat="1" applyFont="1" applyBorder="1" applyAlignment="1">
      <alignment/>
    </xf>
    <xf numFmtId="0" fontId="19" fillId="0" borderId="33" xfId="0" applyNumberFormat="1" applyFont="1" applyBorder="1" applyAlignment="1">
      <alignment/>
    </xf>
    <xf numFmtId="0" fontId="19" fillId="0" borderId="33" xfId="0" applyNumberFormat="1" applyFont="1" applyBorder="1" applyAlignment="1">
      <alignment vertical="top"/>
    </xf>
    <xf numFmtId="0" fontId="20" fillId="0" borderId="34" xfId="0" applyNumberFormat="1" applyFont="1" applyBorder="1" applyAlignment="1">
      <alignment horizontal="left" vertical="center"/>
    </xf>
    <xf numFmtId="0" fontId="19" fillId="0" borderId="33" xfId="0" applyNumberFormat="1" applyFont="1" applyBorder="1" applyAlignment="1">
      <alignment/>
    </xf>
    <xf numFmtId="0" fontId="20" fillId="0" borderId="34" xfId="0" applyNumberFormat="1" applyFont="1" applyBorder="1" applyAlignment="1">
      <alignment vertical="top" wrapText="1"/>
    </xf>
    <xf numFmtId="0" fontId="20" fillId="0" borderId="34" xfId="0" applyNumberFormat="1" applyFont="1" applyBorder="1" applyAlignment="1">
      <alignment vertical="top"/>
    </xf>
    <xf numFmtId="0" fontId="20" fillId="0" borderId="34" xfId="0" applyNumberFormat="1" applyFont="1" applyBorder="1" applyAlignment="1">
      <alignment/>
    </xf>
    <xf numFmtId="0" fontId="20" fillId="0" borderId="0" xfId="0" applyNumberFormat="1" applyFont="1" applyBorder="1" applyAlignment="1">
      <alignment vertical="center"/>
    </xf>
    <xf numFmtId="0" fontId="20" fillId="0" borderId="0" xfId="0" applyNumberFormat="1" applyFont="1" applyBorder="1" applyAlignment="1">
      <alignment/>
    </xf>
    <xf numFmtId="0" fontId="20" fillId="0" borderId="0" xfId="0" applyNumberFormat="1" applyFont="1" applyAlignment="1" quotePrefix="1">
      <alignment vertical="center"/>
    </xf>
    <xf numFmtId="0" fontId="20" fillId="0" borderId="34" xfId="0" applyNumberFormat="1" applyFont="1" applyBorder="1" applyAlignment="1">
      <alignment horizontal="left" vertical="top"/>
    </xf>
    <xf numFmtId="0" fontId="20" fillId="0" borderId="33" xfId="0" applyNumberFormat="1" applyFont="1" applyBorder="1" applyAlignment="1">
      <alignment/>
    </xf>
    <xf numFmtId="0" fontId="20" fillId="0" borderId="35" xfId="0" applyNumberFormat="1" applyFont="1" applyBorder="1" applyAlignment="1">
      <alignment/>
    </xf>
    <xf numFmtId="0" fontId="20" fillId="0" borderId="0" xfId="0" applyNumberFormat="1" applyFont="1" applyBorder="1" applyAlignment="1">
      <alignment/>
    </xf>
    <xf numFmtId="0" fontId="14" fillId="0" borderId="15" xfId="0" applyFont="1" applyFill="1" applyBorder="1" applyAlignment="1">
      <alignment horizontal="left" vertical="center" shrinkToFit="1"/>
    </xf>
    <xf numFmtId="0" fontId="14" fillId="0" borderId="16" xfId="0" applyFont="1" applyFill="1" applyBorder="1" applyAlignment="1">
      <alignment horizontal="left" vertical="center" shrinkToFit="1"/>
    </xf>
    <xf numFmtId="0" fontId="14" fillId="0" borderId="36" xfId="0" applyFont="1" applyFill="1" applyBorder="1" applyAlignment="1" applyProtection="1">
      <alignment horizontal="center" vertical="center"/>
      <protection locked="0"/>
    </xf>
    <xf numFmtId="0" fontId="14" fillId="0" borderId="37" xfId="0" applyFont="1" applyFill="1" applyBorder="1" applyAlignment="1">
      <alignment horizontal="center" vertical="center"/>
    </xf>
    <xf numFmtId="0" fontId="14" fillId="0" borderId="38" xfId="0" applyFont="1" applyFill="1" applyBorder="1" applyAlignment="1" applyProtection="1">
      <alignment horizontal="center" vertical="center"/>
      <protection/>
    </xf>
    <xf numFmtId="0" fontId="20" fillId="0" borderId="0" xfId="0" applyNumberFormat="1" applyFont="1" applyBorder="1" applyAlignment="1">
      <alignment horizontal="left" vertical="center"/>
    </xf>
    <xf numFmtId="0" fontId="6" fillId="0" borderId="0" xfId="0" applyNumberFormat="1" applyFont="1" applyBorder="1" applyAlignment="1">
      <alignment/>
    </xf>
    <xf numFmtId="0" fontId="20" fillId="0" borderId="0" xfId="0" applyNumberFormat="1" applyFont="1" applyBorder="1" applyAlignment="1">
      <alignment horizontal="left" vertical="top"/>
    </xf>
    <xf numFmtId="0" fontId="14" fillId="0" borderId="39" xfId="0" applyFont="1" applyFill="1" applyBorder="1" applyAlignment="1" applyProtection="1">
      <alignment horizontal="center" vertical="center"/>
      <protection/>
    </xf>
    <xf numFmtId="0" fontId="14" fillId="0" borderId="40" xfId="0" applyFont="1" applyFill="1" applyBorder="1" applyAlignment="1">
      <alignment horizontal="center" vertical="center"/>
    </xf>
    <xf numFmtId="0" fontId="14" fillId="0" borderId="40" xfId="0" applyFont="1" applyFill="1" applyBorder="1" applyAlignment="1" applyProtection="1">
      <alignment horizontal="center" vertical="center"/>
      <protection locked="0"/>
    </xf>
    <xf numFmtId="0" fontId="14" fillId="0" borderId="41" xfId="0" applyFont="1" applyFill="1" applyBorder="1" applyAlignment="1">
      <alignment horizontal="center" vertical="center"/>
    </xf>
    <xf numFmtId="0" fontId="14" fillId="0" borderId="10" xfId="0" applyFont="1" applyFill="1" applyBorder="1" applyAlignment="1">
      <alignment horizontal="center" vertical="center"/>
    </xf>
    <xf numFmtId="0" fontId="14" fillId="2" borderId="0" xfId="0" applyFont="1" applyFill="1" applyAlignment="1">
      <alignment horizontal="left" vertical="top"/>
    </xf>
    <xf numFmtId="0" fontId="14" fillId="3" borderId="27" xfId="0" applyFont="1" applyFill="1" applyBorder="1" applyAlignment="1" applyProtection="1">
      <alignment horizontal="center" vertical="center" wrapText="1"/>
      <protection/>
    </xf>
    <xf numFmtId="0" fontId="14" fillId="0" borderId="42" xfId="0" applyFont="1" applyFill="1" applyBorder="1" applyAlignment="1">
      <alignment horizontal="left" vertical="center"/>
    </xf>
    <xf numFmtId="0" fontId="14" fillId="0" borderId="36" xfId="0" applyFont="1" applyFill="1" applyBorder="1" applyAlignment="1" applyProtection="1">
      <alignment horizontal="left" vertical="center"/>
      <protection/>
    </xf>
    <xf numFmtId="0" fontId="14" fillId="0" borderId="36" xfId="0" applyFont="1" applyFill="1" applyBorder="1" applyAlignment="1">
      <alignment horizontal="center" vertical="center"/>
    </xf>
    <xf numFmtId="0" fontId="14" fillId="2" borderId="0" xfId="0" applyFont="1" applyFill="1" applyAlignment="1">
      <alignment horizontal="left"/>
    </xf>
    <xf numFmtId="0" fontId="14" fillId="0" borderId="29" xfId="0" applyFont="1" applyFill="1" applyBorder="1" applyAlignment="1" applyProtection="1">
      <alignment horizontal="center" vertical="center"/>
      <protection locked="0"/>
    </xf>
    <xf numFmtId="0" fontId="7" fillId="0" borderId="0" xfId="0" applyFont="1" applyFill="1" applyBorder="1" applyAlignment="1" applyProtection="1">
      <alignment horizontal="left" vertical="center"/>
      <protection/>
    </xf>
    <xf numFmtId="0" fontId="14" fillId="0" borderId="18" xfId="0" applyFont="1" applyFill="1" applyBorder="1" applyAlignment="1" applyProtection="1">
      <alignment horizontal="center" vertical="center"/>
      <protection/>
    </xf>
    <xf numFmtId="0" fontId="14" fillId="0" borderId="43" xfId="0" applyFont="1" applyFill="1" applyBorder="1" applyAlignment="1" applyProtection="1">
      <alignment horizontal="center" vertical="center"/>
      <protection locked="0"/>
    </xf>
    <xf numFmtId="0" fontId="14" fillId="0" borderId="18" xfId="0" applyFont="1" applyFill="1" applyBorder="1" applyAlignment="1">
      <alignment horizontal="center" vertical="center"/>
    </xf>
    <xf numFmtId="0" fontId="14" fillId="0" borderId="44" xfId="0" applyFont="1" applyFill="1" applyBorder="1" applyAlignment="1">
      <alignment horizontal="left" vertical="center"/>
    </xf>
    <xf numFmtId="0" fontId="14" fillId="0" borderId="29" xfId="0" applyFont="1" applyFill="1" applyBorder="1" applyAlignment="1">
      <alignment horizontal="center" vertical="center"/>
    </xf>
    <xf numFmtId="0" fontId="7" fillId="0" borderId="0" xfId="0" applyFont="1" applyFill="1" applyBorder="1" applyAlignment="1">
      <alignment vertical="center"/>
    </xf>
    <xf numFmtId="49" fontId="7" fillId="3" borderId="20" xfId="0" applyNumberFormat="1" applyFont="1" applyFill="1" applyBorder="1" applyAlignment="1">
      <alignment horizontal="center" vertical="center"/>
    </xf>
    <xf numFmtId="0" fontId="14" fillId="0" borderId="0" xfId="0" applyFont="1" applyFill="1" applyBorder="1" applyAlignment="1">
      <alignment vertical="center"/>
    </xf>
    <xf numFmtId="49" fontId="7" fillId="3" borderId="31" xfId="0" applyNumberFormat="1" applyFont="1" applyFill="1" applyBorder="1" applyAlignment="1">
      <alignment horizontal="center" vertical="center"/>
    </xf>
    <xf numFmtId="0" fontId="14" fillId="0" borderId="45" xfId="0" applyFont="1" applyBorder="1" applyAlignment="1">
      <alignment vertical="center"/>
    </xf>
    <xf numFmtId="0" fontId="14" fillId="0" borderId="46" xfId="0" applyFont="1" applyBorder="1" applyAlignment="1">
      <alignment vertical="center"/>
    </xf>
    <xf numFmtId="0" fontId="14" fillId="0" borderId="47" xfId="0" applyFont="1" applyBorder="1" applyAlignment="1">
      <alignment vertical="center"/>
    </xf>
    <xf numFmtId="0" fontId="14" fillId="0" borderId="48" xfId="0" applyFont="1" applyBorder="1" applyAlignment="1">
      <alignment vertical="center"/>
    </xf>
    <xf numFmtId="0" fontId="7" fillId="3" borderId="49" xfId="0" applyFont="1" applyFill="1" applyBorder="1" applyAlignment="1">
      <alignment vertical="center" wrapText="1"/>
    </xf>
    <xf numFmtId="0" fontId="7" fillId="3" borderId="50" xfId="0" applyFont="1" applyFill="1" applyBorder="1" applyAlignment="1">
      <alignment vertical="center" wrapText="1"/>
    </xf>
    <xf numFmtId="0" fontId="14" fillId="0" borderId="51" xfId="0" applyFont="1" applyBorder="1" applyAlignment="1">
      <alignment vertical="center"/>
    </xf>
    <xf numFmtId="0" fontId="14" fillId="0" borderId="52" xfId="0" applyFont="1" applyBorder="1" applyAlignment="1">
      <alignment vertical="center"/>
    </xf>
    <xf numFmtId="0" fontId="14" fillId="0" borderId="53" xfId="0" applyFont="1" applyBorder="1" applyAlignment="1">
      <alignment vertical="center"/>
    </xf>
    <xf numFmtId="0" fontId="14" fillId="0" borderId="54" xfId="0" applyFont="1" applyBorder="1" applyAlignment="1">
      <alignment vertical="center"/>
    </xf>
    <xf numFmtId="0" fontId="14" fillId="0" borderId="2" xfId="0" applyFont="1" applyFill="1" applyBorder="1" applyAlignment="1" applyProtection="1">
      <alignment horizontal="left" vertical="center"/>
      <protection/>
    </xf>
    <xf numFmtId="0" fontId="14" fillId="0" borderId="29" xfId="0" applyFont="1" applyFill="1" applyBorder="1" applyAlignment="1" applyProtection="1">
      <alignment horizontal="left" vertical="center"/>
      <protection/>
    </xf>
    <xf numFmtId="0" fontId="14" fillId="0" borderId="55" xfId="0"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protection/>
    </xf>
    <xf numFmtId="0" fontId="14" fillId="0" borderId="56" xfId="0" applyFont="1" applyFill="1" applyBorder="1" applyAlignment="1" applyProtection="1">
      <alignment horizontal="center" vertical="center"/>
      <protection/>
    </xf>
    <xf numFmtId="0" fontId="17" fillId="0" borderId="0" xfId="0" applyFont="1" applyBorder="1" applyAlignment="1">
      <alignment horizontal="center"/>
    </xf>
    <xf numFmtId="0" fontId="7" fillId="0" borderId="0" xfId="0" applyFont="1" applyFill="1" applyAlignment="1">
      <alignment vertical="center"/>
    </xf>
    <xf numFmtId="0" fontId="7" fillId="0" borderId="0" xfId="0" applyFont="1" applyFill="1" applyAlignment="1">
      <alignment horizontal="left" vertical="center" wrapText="1"/>
    </xf>
    <xf numFmtId="0" fontId="14" fillId="0" borderId="57" xfId="0" applyFont="1" applyFill="1" applyBorder="1" applyAlignment="1">
      <alignment horizontal="center" vertical="center"/>
    </xf>
    <xf numFmtId="0" fontId="7" fillId="2" borderId="58" xfId="0" applyFont="1" applyFill="1" applyBorder="1" applyAlignment="1">
      <alignment horizontal="center" vertical="center"/>
    </xf>
    <xf numFmtId="0" fontId="14" fillId="2" borderId="59" xfId="0" applyFont="1" applyFill="1" applyBorder="1" applyAlignment="1">
      <alignment horizontal="left" vertical="center" wrapText="1"/>
    </xf>
    <xf numFmtId="0" fontId="14" fillId="2" borderId="59" xfId="0" applyFont="1" applyFill="1" applyBorder="1" applyAlignment="1">
      <alignment horizontal="center" vertical="center"/>
    </xf>
    <xf numFmtId="0" fontId="14" fillId="2" borderId="59" xfId="0" applyFont="1" applyFill="1" applyBorder="1" applyAlignment="1" applyProtection="1">
      <alignment horizontal="center" vertical="center"/>
      <protection/>
    </xf>
    <xf numFmtId="0" fontId="14" fillId="2" borderId="43" xfId="0" applyFont="1" applyFill="1" applyBorder="1" applyAlignment="1" applyProtection="1">
      <alignment horizontal="center" vertical="center"/>
      <protection/>
    </xf>
    <xf numFmtId="0" fontId="14" fillId="0" borderId="40" xfId="0" applyFont="1" applyFill="1" applyBorder="1" applyAlignment="1" applyProtection="1">
      <alignment horizontal="center" vertical="center"/>
      <protection/>
    </xf>
    <xf numFmtId="49" fontId="14" fillId="0" borderId="60" xfId="0" applyNumberFormat="1" applyFont="1" applyBorder="1" applyAlignment="1">
      <alignment vertical="center"/>
    </xf>
    <xf numFmtId="49" fontId="14" fillId="0" borderId="59" xfId="0" applyNumberFormat="1" applyFont="1" applyBorder="1" applyAlignment="1">
      <alignment vertical="center"/>
    </xf>
    <xf numFmtId="49" fontId="14" fillId="0" borderId="55" xfId="0" applyNumberFormat="1" applyFont="1" applyBorder="1" applyAlignment="1">
      <alignment vertical="center"/>
    </xf>
    <xf numFmtId="49" fontId="14" fillId="0" borderId="61" xfId="0" applyNumberFormat="1" applyFont="1" applyBorder="1" applyAlignment="1">
      <alignment vertical="center"/>
    </xf>
    <xf numFmtId="49" fontId="14" fillId="0" borderId="62" xfId="0" applyNumberFormat="1" applyFont="1" applyBorder="1" applyAlignment="1">
      <alignment vertical="center"/>
    </xf>
    <xf numFmtId="49" fontId="14" fillId="0" borderId="32" xfId="0" applyNumberFormat="1" applyFont="1" applyBorder="1" applyAlignment="1">
      <alignment vertical="center"/>
    </xf>
    <xf numFmtId="0" fontId="7" fillId="4" borderId="0" xfId="0" applyFont="1" applyFill="1" applyBorder="1" applyAlignment="1">
      <alignment horizontal="center" vertical="center" wrapText="1"/>
    </xf>
    <xf numFmtId="0" fontId="7" fillId="4" borderId="0" xfId="0" applyFont="1" applyFill="1" applyBorder="1" applyAlignment="1">
      <alignment horizontal="center" vertical="center"/>
    </xf>
    <xf numFmtId="0" fontId="6" fillId="0" borderId="0" xfId="0" applyNumberFormat="1" applyFont="1" applyFill="1" applyAlignment="1">
      <alignment/>
    </xf>
    <xf numFmtId="0" fontId="14" fillId="0" borderId="33" xfId="0" applyNumberFormat="1" applyFont="1" applyFill="1" applyBorder="1" applyAlignment="1">
      <alignment vertical="center"/>
    </xf>
    <xf numFmtId="0" fontId="24" fillId="0" borderId="33" xfId="0" applyNumberFormat="1" applyFont="1" applyFill="1" applyBorder="1" applyAlignment="1">
      <alignment/>
    </xf>
    <xf numFmtId="0" fontId="19" fillId="0" borderId="33" xfId="0" applyNumberFormat="1" applyFont="1" applyFill="1" applyBorder="1" applyAlignment="1">
      <alignment/>
    </xf>
    <xf numFmtId="0" fontId="19" fillId="0" borderId="33" xfId="0" applyNumberFormat="1" applyFont="1" applyFill="1" applyBorder="1" applyAlignment="1">
      <alignment vertical="top"/>
    </xf>
    <xf numFmtId="0" fontId="20" fillId="0" borderId="33" xfId="0" applyNumberFormat="1" applyFont="1" applyFill="1" applyBorder="1" applyAlignment="1">
      <alignment/>
    </xf>
    <xf numFmtId="0" fontId="20" fillId="0" borderId="0" xfId="0" applyNumberFormat="1" applyFont="1" applyFill="1" applyAlignment="1">
      <alignment/>
    </xf>
    <xf numFmtId="0" fontId="20" fillId="0" borderId="34" xfId="0" applyNumberFormat="1" applyFont="1" applyFill="1" applyBorder="1" applyAlignment="1">
      <alignment horizontal="left" vertical="top"/>
    </xf>
    <xf numFmtId="0" fontId="20" fillId="0" borderId="34" xfId="0" applyNumberFormat="1" applyFont="1" applyFill="1" applyBorder="1" applyAlignment="1">
      <alignment/>
    </xf>
    <xf numFmtId="0" fontId="20" fillId="0" borderId="0" xfId="0" applyNumberFormat="1" applyFont="1" applyFill="1" applyAlignment="1">
      <alignment vertical="center"/>
    </xf>
    <xf numFmtId="0" fontId="14" fillId="0" borderId="41" xfId="0" applyFont="1" applyFill="1" applyBorder="1" applyAlignment="1" applyProtection="1">
      <alignment horizontal="center" vertical="center"/>
      <protection/>
    </xf>
    <xf numFmtId="0" fontId="14" fillId="0" borderId="37" xfId="0" applyFont="1" applyFill="1" applyBorder="1" applyAlignment="1" applyProtection="1">
      <alignment horizontal="center" vertical="center"/>
      <protection/>
    </xf>
    <xf numFmtId="0" fontId="14" fillId="0" borderId="11" xfId="0" applyFont="1" applyFill="1" applyBorder="1" applyAlignment="1" applyProtection="1">
      <alignment horizontal="center" vertical="center"/>
      <protection/>
    </xf>
    <xf numFmtId="0" fontId="14" fillId="2" borderId="0" xfId="0" applyFont="1" applyFill="1" applyAlignment="1">
      <alignment vertical="top"/>
    </xf>
    <xf numFmtId="0" fontId="14" fillId="2" borderId="0" xfId="0" applyFont="1" applyFill="1" applyAlignment="1">
      <alignment/>
    </xf>
    <xf numFmtId="0" fontId="14" fillId="2" borderId="0" xfId="0" applyFont="1" applyFill="1" applyAlignment="1">
      <alignment horizontal="center"/>
    </xf>
    <xf numFmtId="0" fontId="14" fillId="2" borderId="0" xfId="0" applyFont="1" applyFill="1" applyBorder="1" applyAlignment="1">
      <alignment horizontal="center"/>
    </xf>
    <xf numFmtId="0" fontId="14" fillId="2" borderId="0" xfId="0" applyFont="1" applyFill="1" applyBorder="1" applyAlignment="1">
      <alignment/>
    </xf>
    <xf numFmtId="0" fontId="14" fillId="0" borderId="50" xfId="0" applyFont="1" applyFill="1" applyBorder="1" applyAlignment="1" applyProtection="1">
      <alignment horizontal="center" vertical="center"/>
      <protection/>
    </xf>
    <xf numFmtId="0" fontId="14" fillId="0" borderId="63" xfId="0" applyFont="1" applyFill="1" applyBorder="1" applyAlignment="1" applyProtection="1">
      <alignment horizontal="center" vertical="center"/>
      <protection/>
    </xf>
    <xf numFmtId="0" fontId="14" fillId="0" borderId="64" xfId="0" applyFont="1" applyFill="1" applyBorder="1" applyAlignment="1" applyProtection="1">
      <alignment horizontal="center" vertical="center"/>
      <protection/>
    </xf>
    <xf numFmtId="0" fontId="14" fillId="0" borderId="65" xfId="0" applyFont="1" applyFill="1" applyBorder="1" applyAlignment="1" applyProtection="1">
      <alignment horizontal="center" vertical="center"/>
      <protection/>
    </xf>
    <xf numFmtId="0" fontId="17" fillId="0" borderId="0" xfId="0" applyFont="1" applyBorder="1" applyAlignment="1">
      <alignment/>
    </xf>
    <xf numFmtId="0" fontId="14" fillId="0" borderId="0" xfId="0" applyFont="1" applyFill="1" applyBorder="1" applyAlignment="1">
      <alignment horizontal="center"/>
    </xf>
    <xf numFmtId="0" fontId="17" fillId="0" borderId="0" xfId="0" applyFont="1" applyFill="1" applyBorder="1" applyAlignment="1">
      <alignment horizontal="center"/>
    </xf>
    <xf numFmtId="0" fontId="14" fillId="0" borderId="0" xfId="0" applyFont="1" applyFill="1" applyBorder="1" applyAlignment="1">
      <alignment/>
    </xf>
    <xf numFmtId="0" fontId="14" fillId="0" borderId="0" xfId="0" applyFont="1" applyFill="1" applyAlignment="1">
      <alignment/>
    </xf>
    <xf numFmtId="0" fontId="14" fillId="2" borderId="0" xfId="0" applyFont="1" applyFill="1" applyBorder="1" applyAlignment="1">
      <alignment horizontal="right"/>
    </xf>
    <xf numFmtId="0" fontId="14" fillId="2" borderId="0" xfId="0" applyFont="1" applyFill="1" applyAlignment="1">
      <alignment horizontal="right"/>
    </xf>
    <xf numFmtId="0" fontId="17" fillId="0" borderId="0" xfId="0" applyFont="1" applyAlignment="1">
      <alignment/>
    </xf>
    <xf numFmtId="0" fontId="27" fillId="2" borderId="0" xfId="0" applyFont="1" applyFill="1" applyBorder="1" applyAlignment="1" applyProtection="1">
      <alignment horizontal="center" vertical="center"/>
      <protection/>
    </xf>
    <xf numFmtId="0" fontId="14" fillId="0" borderId="0" xfId="0" applyFont="1" applyFill="1" applyBorder="1" applyAlignment="1">
      <alignment horizontal="left"/>
    </xf>
    <xf numFmtId="198" fontId="14" fillId="0" borderId="0" xfId="0" applyNumberFormat="1" applyFont="1" applyFill="1" applyBorder="1" applyAlignment="1">
      <alignment vertical="center"/>
    </xf>
    <xf numFmtId="0" fontId="14" fillId="0" borderId="0" xfId="0" applyFont="1" applyAlignment="1">
      <alignment/>
    </xf>
    <xf numFmtId="0" fontId="14" fillId="0" borderId="0" xfId="0" applyFont="1" applyBorder="1" applyAlignment="1">
      <alignment horizontal="center"/>
    </xf>
    <xf numFmtId="0" fontId="14" fillId="0" borderId="0" xfId="0" applyFont="1" applyBorder="1" applyAlignment="1">
      <alignment/>
    </xf>
    <xf numFmtId="198" fontId="14" fillId="0" borderId="66" xfId="0" applyNumberFormat="1" applyFont="1" applyFill="1" applyBorder="1" applyAlignment="1">
      <alignment vertical="center"/>
    </xf>
    <xf numFmtId="0" fontId="14" fillId="0" borderId="0" xfId="0" applyFont="1" applyFill="1" applyBorder="1" applyAlignment="1">
      <alignment vertical="top"/>
    </xf>
    <xf numFmtId="0" fontId="14" fillId="0" borderId="0" xfId="0" applyFont="1" applyFill="1" applyBorder="1" applyAlignment="1">
      <alignment horizontal="center" vertical="top"/>
    </xf>
    <xf numFmtId="0" fontId="14" fillId="2" borderId="0" xfId="0" applyFont="1" applyFill="1" applyBorder="1" applyAlignment="1">
      <alignment horizontal="center" vertical="top"/>
    </xf>
    <xf numFmtId="0" fontId="14" fillId="2" borderId="0" xfId="0" applyFont="1" applyFill="1" applyBorder="1" applyAlignment="1">
      <alignment vertical="top"/>
    </xf>
    <xf numFmtId="0" fontId="17" fillId="0" borderId="0" xfId="0" applyFont="1" applyAlignment="1">
      <alignment/>
    </xf>
    <xf numFmtId="198" fontId="14" fillId="2" borderId="0" xfId="0" applyNumberFormat="1" applyFont="1" applyFill="1" applyAlignment="1">
      <alignment/>
    </xf>
    <xf numFmtId="49" fontId="28" fillId="0" borderId="0" xfId="0" applyNumberFormat="1" applyFont="1" applyBorder="1" applyAlignment="1">
      <alignment horizontal="center" vertical="center"/>
    </xf>
    <xf numFmtId="0" fontId="27" fillId="4" borderId="0" xfId="0" applyFont="1" applyFill="1" applyBorder="1" applyAlignment="1">
      <alignment horizontal="left" vertical="center"/>
    </xf>
    <xf numFmtId="49" fontId="28" fillId="0" borderId="0" xfId="0" applyNumberFormat="1" applyFont="1" applyBorder="1" applyAlignment="1" applyProtection="1">
      <alignment horizontal="center" vertical="center"/>
      <protection/>
    </xf>
    <xf numFmtId="0" fontId="27" fillId="4" borderId="0" xfId="0" applyFont="1" applyFill="1" applyBorder="1" applyAlignment="1" applyProtection="1">
      <alignment horizontal="left" vertical="center"/>
      <protection/>
    </xf>
    <xf numFmtId="4" fontId="28" fillId="4" borderId="0" xfId="0" applyNumberFormat="1" applyFont="1" applyFill="1" applyBorder="1" applyAlignment="1" applyProtection="1">
      <alignment horizontal="center" vertical="center"/>
      <protection/>
    </xf>
    <xf numFmtId="49" fontId="14" fillId="2" borderId="0" xfId="0" applyNumberFormat="1" applyFont="1" applyFill="1" applyAlignment="1">
      <alignment horizontal="center"/>
    </xf>
    <xf numFmtId="0" fontId="27" fillId="2" borderId="0" xfId="0" applyFont="1" applyFill="1" applyBorder="1" applyAlignment="1">
      <alignment horizontal="left" vertical="center"/>
    </xf>
    <xf numFmtId="0" fontId="27" fillId="2" borderId="0" xfId="0" applyFont="1" applyFill="1" applyBorder="1" applyAlignment="1" applyProtection="1">
      <alignment horizontal="left" vertical="center"/>
      <protection/>
    </xf>
    <xf numFmtId="0" fontId="14" fillId="0" borderId="36" xfId="0" applyFont="1" applyFill="1" applyBorder="1" applyAlignment="1" applyProtection="1">
      <alignment horizontal="center" vertical="center" wrapText="1"/>
      <protection/>
    </xf>
    <xf numFmtId="0" fontId="14" fillId="0" borderId="67" xfId="0" applyFont="1" applyFill="1" applyBorder="1" applyAlignment="1" applyProtection="1">
      <alignment horizontal="center" vertical="center" wrapText="1"/>
      <protection/>
    </xf>
    <xf numFmtId="0" fontId="14" fillId="0" borderId="36" xfId="0" applyFont="1" applyFill="1" applyBorder="1" applyAlignment="1" applyProtection="1">
      <alignment horizontal="center" vertical="center" wrapText="1"/>
      <protection locked="0"/>
    </xf>
    <xf numFmtId="0" fontId="14" fillId="0" borderId="67" xfId="0" applyFont="1" applyFill="1" applyBorder="1" applyAlignment="1" applyProtection="1">
      <alignment horizontal="center" vertical="center" wrapText="1"/>
      <protection locked="0"/>
    </xf>
    <xf numFmtId="0" fontId="14" fillId="2" borderId="0" xfId="0" applyNumberFormat="1" applyFont="1" applyFill="1" applyAlignment="1">
      <alignment/>
    </xf>
    <xf numFmtId="0" fontId="14" fillId="0" borderId="0" xfId="0" applyFont="1" applyFill="1" applyBorder="1" applyAlignment="1">
      <alignment horizontal="left" vertical="center"/>
    </xf>
    <xf numFmtId="0" fontId="14" fillId="2" borderId="0" xfId="0" applyFont="1" applyFill="1" applyAlignment="1">
      <alignment horizontal="justify" vertical="top" wrapText="1"/>
    </xf>
    <xf numFmtId="0" fontId="14" fillId="2" borderId="0" xfId="0" applyFont="1" applyFill="1" applyAlignment="1">
      <alignment horizontal="justify" vertical="top"/>
    </xf>
    <xf numFmtId="0" fontId="7" fillId="0" borderId="0" xfId="0" applyFont="1" applyFill="1" applyAlignment="1">
      <alignment horizontal="left" vertical="distributed" wrapText="1"/>
    </xf>
    <xf numFmtId="0" fontId="14" fillId="0" borderId="45" xfId="0" applyFont="1" applyFill="1" applyBorder="1" applyAlignment="1">
      <alignment vertical="center"/>
    </xf>
    <xf numFmtId="0" fontId="14" fillId="0" borderId="46" xfId="0" applyFont="1" applyFill="1" applyBorder="1" applyAlignment="1">
      <alignment vertical="center"/>
    </xf>
    <xf numFmtId="0" fontId="24" fillId="0" borderId="0" xfId="0" applyFont="1" applyAlignment="1">
      <alignment/>
    </xf>
    <xf numFmtId="0" fontId="24" fillId="0" borderId="0" xfId="0" applyFont="1" applyBorder="1" applyAlignment="1">
      <alignment horizontal="center"/>
    </xf>
    <xf numFmtId="0" fontId="19" fillId="0" borderId="0" xfId="0" applyFont="1" applyFill="1" applyBorder="1" applyAlignment="1">
      <alignment horizontal="center" vertical="center"/>
    </xf>
    <xf numFmtId="0" fontId="19" fillId="0" borderId="0" xfId="0" applyFont="1" applyFill="1" applyBorder="1" applyAlignment="1">
      <alignment vertical="center"/>
    </xf>
    <xf numFmtId="0" fontId="19" fillId="0" borderId="0" xfId="0" applyFont="1" applyFill="1" applyAlignment="1">
      <alignment vertical="center"/>
    </xf>
    <xf numFmtId="0" fontId="19" fillId="0" borderId="0" xfId="0" applyFont="1" applyFill="1" applyBorder="1" applyAlignment="1">
      <alignment horizontal="center"/>
    </xf>
    <xf numFmtId="0" fontId="19" fillId="0" borderId="0" xfId="0" applyFont="1" applyFill="1" applyBorder="1" applyAlignment="1">
      <alignment/>
    </xf>
    <xf numFmtId="0" fontId="19" fillId="0" borderId="0" xfId="0" applyFont="1" applyFill="1" applyAlignment="1">
      <alignment/>
    </xf>
    <xf numFmtId="0" fontId="14" fillId="3" borderId="18" xfId="0" applyFont="1" applyFill="1" applyBorder="1" applyAlignment="1">
      <alignment horizontal="center" vertical="center" wrapText="1"/>
    </xf>
    <xf numFmtId="0" fontId="14" fillId="3" borderId="28" xfId="0" applyFont="1" applyFill="1" applyBorder="1" applyAlignment="1">
      <alignment horizontal="center" vertical="center" wrapText="1"/>
    </xf>
    <xf numFmtId="0" fontId="7" fillId="0" borderId="0" xfId="0" applyFont="1" applyFill="1" applyBorder="1" applyAlignment="1">
      <alignment horizontal="centerContinuous" vertical="center"/>
    </xf>
    <xf numFmtId="0" fontId="7" fillId="0" borderId="0" xfId="0" applyFont="1" applyFill="1" applyBorder="1" applyAlignment="1">
      <alignment horizontal="left" vertical="center"/>
    </xf>
    <xf numFmtId="0" fontId="30" fillId="2" borderId="0" xfId="0" applyFont="1" applyFill="1" applyAlignment="1">
      <alignment horizontal="justify" vertical="top" wrapText="1"/>
    </xf>
    <xf numFmtId="0" fontId="7" fillId="2" borderId="0" xfId="0" applyFont="1" applyFill="1" applyAlignment="1">
      <alignment horizontal="justify" vertical="distributed" wrapText="1"/>
    </xf>
    <xf numFmtId="0" fontId="30" fillId="2" borderId="0" xfId="0" applyFont="1" applyFill="1" applyAlignment="1">
      <alignment horizontal="justify" vertical="top"/>
    </xf>
    <xf numFmtId="0" fontId="14" fillId="2" borderId="56" xfId="0" applyFont="1" applyFill="1" applyBorder="1" applyAlignment="1">
      <alignment horizontal="center"/>
    </xf>
    <xf numFmtId="0" fontId="14" fillId="2" borderId="64" xfId="0" applyFont="1" applyFill="1" applyBorder="1" applyAlignment="1">
      <alignment horizontal="center" vertical="top"/>
    </xf>
    <xf numFmtId="2" fontId="14" fillId="2" borderId="56" xfId="0" applyNumberFormat="1" applyFont="1" applyFill="1" applyBorder="1" applyAlignment="1" applyProtection="1">
      <alignment horizontal="center"/>
      <protection locked="0"/>
    </xf>
    <xf numFmtId="49" fontId="7" fillId="0" borderId="0" xfId="0" applyNumberFormat="1" applyFont="1" applyBorder="1" applyAlignment="1">
      <alignment horizontal="center" vertical="center"/>
    </xf>
    <xf numFmtId="0" fontId="20" fillId="3" borderId="21" xfId="0" applyFont="1" applyFill="1" applyBorder="1" applyAlignment="1" applyProtection="1">
      <alignment horizontal="center" vertical="center" textRotation="90" wrapText="1"/>
      <protection/>
    </xf>
    <xf numFmtId="0" fontId="20" fillId="3" borderId="22" xfId="0" applyFont="1" applyFill="1" applyBorder="1" applyAlignment="1" applyProtection="1">
      <alignment horizontal="center" vertical="center"/>
      <protection/>
    </xf>
    <xf numFmtId="0" fontId="20" fillId="0" borderId="2" xfId="0" applyFont="1" applyFill="1" applyBorder="1" applyAlignment="1" applyProtection="1">
      <alignment horizontal="center" vertical="center"/>
      <protection/>
    </xf>
    <xf numFmtId="0" fontId="20" fillId="0" borderId="23" xfId="0" applyFont="1" applyFill="1" applyBorder="1" applyAlignment="1" applyProtection="1">
      <alignment horizontal="center" vertical="center"/>
      <protection/>
    </xf>
    <xf numFmtId="49" fontId="23" fillId="3" borderId="20" xfId="0" applyNumberFormat="1" applyFont="1" applyFill="1" applyBorder="1" applyAlignment="1">
      <alignment horizontal="center" vertical="center"/>
    </xf>
    <xf numFmtId="49" fontId="23" fillId="3" borderId="49" xfId="0" applyNumberFormat="1" applyFont="1" applyFill="1" applyBorder="1" applyAlignment="1">
      <alignment vertical="center"/>
    </xf>
    <xf numFmtId="49" fontId="23" fillId="3" borderId="68" xfId="0" applyNumberFormat="1" applyFont="1" applyFill="1" applyBorder="1" applyAlignment="1">
      <alignment vertical="center"/>
    </xf>
    <xf numFmtId="0" fontId="7" fillId="0" borderId="0" xfId="0" applyNumberFormat="1" applyFont="1" applyBorder="1" applyAlignment="1">
      <alignment horizontal="left" vertical="center"/>
    </xf>
    <xf numFmtId="0" fontId="23" fillId="3" borderId="20" xfId="0" applyNumberFormat="1" applyFont="1" applyFill="1" applyBorder="1" applyAlignment="1">
      <alignment horizontal="center" vertical="center"/>
    </xf>
    <xf numFmtId="49" fontId="14" fillId="0" borderId="64" xfId="0" applyNumberFormat="1" applyFont="1" applyFill="1" applyBorder="1" applyAlignment="1">
      <alignment vertical="center"/>
    </xf>
    <xf numFmtId="49" fontId="14" fillId="0" borderId="69" xfId="0" applyNumberFormat="1" applyFont="1" applyFill="1" applyBorder="1" applyAlignment="1">
      <alignment horizontal="center" vertical="center"/>
    </xf>
    <xf numFmtId="49" fontId="14" fillId="0" borderId="70" xfId="0" applyNumberFormat="1" applyFont="1" applyBorder="1" applyAlignment="1">
      <alignment horizontal="center" vertical="center"/>
    </xf>
    <xf numFmtId="49" fontId="14" fillId="0" borderId="69" xfId="0" applyNumberFormat="1" applyFont="1" applyBorder="1" applyAlignment="1">
      <alignment horizontal="center" vertical="center"/>
    </xf>
    <xf numFmtId="0" fontId="14" fillId="0" borderId="71" xfId="0" applyFont="1" applyFill="1" applyBorder="1" applyAlignment="1">
      <alignment horizontal="center" vertical="center"/>
    </xf>
    <xf numFmtId="0" fontId="14" fillId="0" borderId="69" xfId="0" applyFont="1" applyFill="1" applyBorder="1" applyAlignment="1">
      <alignment horizontal="center" vertical="center"/>
    </xf>
    <xf numFmtId="0" fontId="14" fillId="0" borderId="71" xfId="0" applyFont="1" applyFill="1" applyBorder="1" applyAlignment="1" applyProtection="1">
      <alignment horizontal="center" vertical="center"/>
      <protection/>
    </xf>
    <xf numFmtId="0" fontId="14" fillId="0" borderId="69" xfId="0" applyFont="1" applyFill="1" applyBorder="1" applyAlignment="1" applyProtection="1">
      <alignment horizontal="center" vertical="center"/>
      <protection/>
    </xf>
    <xf numFmtId="0" fontId="14" fillId="0" borderId="72" xfId="0" applyFont="1" applyBorder="1" applyAlignment="1">
      <alignment horizontal="center" vertical="center"/>
    </xf>
    <xf numFmtId="0" fontId="14" fillId="0" borderId="73" xfId="0" applyFont="1" applyBorder="1" applyAlignment="1">
      <alignment horizontal="center" vertical="center"/>
    </xf>
    <xf numFmtId="0" fontId="20" fillId="0" borderId="45" xfId="0" applyFont="1" applyFill="1" applyBorder="1" applyAlignment="1">
      <alignment vertical="center"/>
    </xf>
    <xf numFmtId="0" fontId="20" fillId="0" borderId="46" xfId="0" applyFont="1" applyFill="1" applyBorder="1" applyAlignment="1">
      <alignment vertical="center"/>
    </xf>
    <xf numFmtId="0" fontId="14" fillId="0" borderId="74" xfId="0" applyFont="1" applyBorder="1" applyAlignment="1">
      <alignment horizontal="center" vertical="center"/>
    </xf>
    <xf numFmtId="0" fontId="20" fillId="0" borderId="74" xfId="0" applyFont="1" applyFill="1" applyBorder="1" applyAlignment="1">
      <alignment horizontal="center" vertical="center"/>
    </xf>
    <xf numFmtId="0" fontId="20" fillId="0" borderId="71" xfId="0" applyFont="1" applyFill="1" applyBorder="1" applyAlignment="1" applyProtection="1">
      <alignment horizontal="center" vertical="center"/>
      <protection/>
    </xf>
    <xf numFmtId="0" fontId="14" fillId="0" borderId="75" xfId="0" applyFont="1" applyFill="1" applyBorder="1" applyAlignment="1">
      <alignment horizontal="center" vertical="center"/>
    </xf>
    <xf numFmtId="0" fontId="23" fillId="3" borderId="76" xfId="0" applyFont="1" applyFill="1" applyBorder="1" applyAlignment="1" applyProtection="1">
      <alignment horizontal="center" vertical="center" wrapText="1"/>
      <protection/>
    </xf>
    <xf numFmtId="0" fontId="7" fillId="3" borderId="2" xfId="0" applyFont="1" applyFill="1" applyBorder="1" applyAlignment="1" applyProtection="1">
      <alignment horizontal="center" vertical="center" wrapText="1"/>
      <protection/>
    </xf>
    <xf numFmtId="49" fontId="14" fillId="0" borderId="74" xfId="0" applyNumberFormat="1" applyFont="1" applyBorder="1" applyAlignment="1">
      <alignment horizontal="center" vertical="center"/>
    </xf>
    <xf numFmtId="49" fontId="14" fillId="0" borderId="77" xfId="0" applyNumberFormat="1" applyFont="1" applyBorder="1" applyAlignment="1">
      <alignment horizontal="center" vertical="center"/>
    </xf>
    <xf numFmtId="49" fontId="14" fillId="0" borderId="73" xfId="0" applyNumberFormat="1" applyFont="1" applyBorder="1" applyAlignment="1">
      <alignment horizontal="center" vertical="center"/>
    </xf>
    <xf numFmtId="49" fontId="14" fillId="0" borderId="72" xfId="0" applyNumberFormat="1" applyFont="1" applyBorder="1" applyAlignment="1">
      <alignment horizontal="center" vertical="center"/>
    </xf>
    <xf numFmtId="49" fontId="14" fillId="0" borderId="74" xfId="0" applyNumberFormat="1" applyFont="1" applyFill="1" applyBorder="1" applyAlignment="1">
      <alignment horizontal="center" vertical="center"/>
    </xf>
    <xf numFmtId="49" fontId="14" fillId="0" borderId="78" xfId="0" applyNumberFormat="1" applyFont="1" applyBorder="1" applyAlignment="1">
      <alignment horizontal="center" vertical="center"/>
    </xf>
    <xf numFmtId="49" fontId="14" fillId="0" borderId="70" xfId="0" applyNumberFormat="1" applyFont="1" applyFill="1" applyBorder="1" applyAlignment="1">
      <alignment horizontal="center" vertical="center"/>
    </xf>
    <xf numFmtId="0" fontId="23" fillId="3" borderId="79" xfId="0" applyFont="1" applyFill="1" applyBorder="1" applyAlignment="1">
      <alignment horizontal="center" vertical="center"/>
    </xf>
    <xf numFmtId="0" fontId="14" fillId="0" borderId="80" xfId="0" applyFont="1" applyBorder="1" applyAlignment="1">
      <alignment horizontal="center" vertical="center"/>
    </xf>
    <xf numFmtId="0" fontId="14" fillId="0" borderId="81" xfId="0" applyFont="1" applyBorder="1" applyAlignment="1">
      <alignment vertical="center"/>
    </xf>
    <xf numFmtId="0" fontId="14" fillId="0" borderId="64" xfId="0" applyFont="1" applyBorder="1" applyAlignment="1">
      <alignment vertical="center"/>
    </xf>
    <xf numFmtId="0" fontId="7" fillId="3" borderId="20" xfId="0" applyFont="1" applyFill="1" applyBorder="1" applyAlignment="1">
      <alignment horizontal="center" vertical="center" wrapText="1"/>
    </xf>
    <xf numFmtId="0" fontId="14" fillId="0" borderId="70" xfId="0" applyFont="1" applyFill="1" applyBorder="1" applyAlignment="1">
      <alignment horizontal="center" vertical="center"/>
    </xf>
    <xf numFmtId="0" fontId="14" fillId="0" borderId="72" xfId="0" applyFont="1" applyFill="1" applyBorder="1" applyAlignment="1">
      <alignment horizontal="center" vertical="center"/>
    </xf>
    <xf numFmtId="0" fontId="14" fillId="0" borderId="47" xfId="0" applyFont="1" applyFill="1" applyBorder="1" applyAlignment="1">
      <alignment vertical="center"/>
    </xf>
    <xf numFmtId="0" fontId="14" fillId="0" borderId="82" xfId="0" applyFont="1" applyFill="1" applyBorder="1" applyAlignment="1" applyProtection="1">
      <alignment horizontal="center" vertical="center"/>
      <protection/>
    </xf>
    <xf numFmtId="0" fontId="14" fillId="0" borderId="70" xfId="0" applyFont="1" applyFill="1" applyBorder="1" applyAlignment="1" applyProtection="1">
      <alignment horizontal="center" vertical="center"/>
      <protection/>
    </xf>
    <xf numFmtId="0" fontId="28" fillId="2" borderId="0" xfId="0" applyFont="1" applyFill="1" applyBorder="1" applyAlignment="1">
      <alignment horizontal="center" vertical="top"/>
    </xf>
    <xf numFmtId="0" fontId="28" fillId="2" borderId="0" xfId="0" applyFont="1" applyFill="1" applyBorder="1" applyAlignment="1">
      <alignment horizontal="center" vertical="center"/>
    </xf>
    <xf numFmtId="0" fontId="14" fillId="0" borderId="0" xfId="0" applyFont="1" applyBorder="1" applyAlignment="1">
      <alignment horizontal="center" vertical="center"/>
    </xf>
    <xf numFmtId="0" fontId="28" fillId="2" borderId="0" xfId="0" applyFont="1" applyFill="1" applyBorder="1" applyAlignment="1" applyProtection="1">
      <alignment horizontal="center" vertical="center"/>
      <protection/>
    </xf>
    <xf numFmtId="49" fontId="14" fillId="2" borderId="0" xfId="0" applyNumberFormat="1" applyFont="1" applyFill="1" applyAlignment="1">
      <alignment vertical="center" wrapText="1" shrinkToFit="1"/>
    </xf>
    <xf numFmtId="0" fontId="14" fillId="2" borderId="0" xfId="0" applyFont="1" applyFill="1" applyAlignment="1">
      <alignment vertical="top" wrapText="1" shrinkToFit="1"/>
    </xf>
    <xf numFmtId="0" fontId="14" fillId="0" borderId="83" xfId="0" applyFont="1" applyFill="1" applyBorder="1" applyAlignment="1" applyProtection="1">
      <alignment horizontal="center" vertical="center"/>
      <protection/>
    </xf>
    <xf numFmtId="0" fontId="14" fillId="2" borderId="0" xfId="0" applyFont="1" applyFill="1" applyAlignment="1" applyProtection="1">
      <alignment/>
      <protection/>
    </xf>
    <xf numFmtId="0" fontId="7" fillId="0" borderId="0" xfId="0" applyFont="1" applyFill="1" applyBorder="1" applyAlignment="1" applyProtection="1">
      <alignment vertical="center"/>
      <protection/>
    </xf>
    <xf numFmtId="0" fontId="14" fillId="0" borderId="0" xfId="0" applyNumberFormat="1" applyFont="1" applyFill="1" applyBorder="1" applyAlignment="1" applyProtection="1">
      <alignment vertical="center"/>
      <protection/>
    </xf>
    <xf numFmtId="0" fontId="14" fillId="2" borderId="0" xfId="0" applyFont="1" applyFill="1" applyAlignment="1" applyProtection="1">
      <alignment horizontal="center"/>
      <protection/>
    </xf>
    <xf numFmtId="4" fontId="14" fillId="0" borderId="0" xfId="0" applyNumberFormat="1" applyFont="1" applyFill="1" applyBorder="1" applyAlignment="1" applyProtection="1">
      <alignment vertical="center"/>
      <protection/>
    </xf>
    <xf numFmtId="0" fontId="17" fillId="0" borderId="0" xfId="0" applyFont="1" applyAlignment="1" applyProtection="1">
      <alignment/>
      <protection/>
    </xf>
    <xf numFmtId="0" fontId="14" fillId="0" borderId="0" xfId="0" applyFont="1" applyBorder="1" applyAlignment="1" applyProtection="1">
      <alignment vertical="center"/>
      <protection/>
    </xf>
    <xf numFmtId="0" fontId="17" fillId="0" borderId="0" xfId="0" applyFont="1" applyBorder="1" applyAlignment="1" applyProtection="1">
      <alignment/>
      <protection/>
    </xf>
    <xf numFmtId="0" fontId="17" fillId="0" borderId="0" xfId="0" applyFont="1" applyBorder="1" applyAlignment="1" applyProtection="1">
      <alignment horizontal="center"/>
      <protection/>
    </xf>
    <xf numFmtId="0" fontId="14" fillId="3" borderId="17" xfId="0" applyFont="1" applyFill="1" applyBorder="1" applyAlignment="1" applyProtection="1">
      <alignment horizontal="center" vertical="center"/>
      <protection/>
    </xf>
    <xf numFmtId="0" fontId="14" fillId="3" borderId="62" xfId="0" applyFont="1" applyFill="1" applyBorder="1" applyAlignment="1" applyProtection="1">
      <alignment horizontal="center" vertical="center"/>
      <protection/>
    </xf>
    <xf numFmtId="0" fontId="14" fillId="3" borderId="84" xfId="0" applyFont="1" applyFill="1" applyBorder="1" applyAlignment="1" applyProtection="1">
      <alignment horizontal="center" vertical="center"/>
      <protection/>
    </xf>
    <xf numFmtId="0" fontId="14" fillId="3" borderId="17" xfId="0" applyFont="1" applyFill="1" applyBorder="1" applyAlignment="1">
      <alignment horizontal="center" vertical="center"/>
    </xf>
    <xf numFmtId="0" fontId="14" fillId="3" borderId="84" xfId="0" applyFont="1" applyFill="1" applyBorder="1" applyAlignment="1">
      <alignment horizontal="center" vertical="center"/>
    </xf>
    <xf numFmtId="0" fontId="14" fillId="3" borderId="62" xfId="0" applyFont="1" applyFill="1" applyBorder="1" applyAlignment="1">
      <alignment horizontal="center" vertical="center"/>
    </xf>
    <xf numFmtId="0" fontId="14" fillId="3" borderId="26" xfId="0" applyFont="1" applyFill="1" applyBorder="1" applyAlignment="1">
      <alignment horizontal="center" vertical="center"/>
    </xf>
    <xf numFmtId="0" fontId="14" fillId="3" borderId="19" xfId="0" applyFont="1" applyFill="1" applyBorder="1" applyAlignment="1">
      <alignment horizontal="center" vertical="center"/>
    </xf>
    <xf numFmtId="0" fontId="14" fillId="3" borderId="85" xfId="0" applyFont="1" applyFill="1" applyBorder="1" applyAlignment="1">
      <alignment horizontal="center" vertical="center"/>
    </xf>
    <xf numFmtId="0" fontId="14" fillId="3" borderId="65" xfId="0" applyFont="1" applyFill="1" applyBorder="1" applyAlignment="1">
      <alignment horizontal="center" vertical="center"/>
    </xf>
    <xf numFmtId="0" fontId="14" fillId="3" borderId="5" xfId="0" applyFont="1" applyFill="1" applyBorder="1" applyAlignment="1" applyProtection="1">
      <alignment horizontal="center" vertical="center"/>
      <protection/>
    </xf>
    <xf numFmtId="0" fontId="14" fillId="3" borderId="86" xfId="0" applyFont="1" applyFill="1" applyBorder="1" applyAlignment="1">
      <alignment horizontal="center" vertical="center"/>
    </xf>
    <xf numFmtId="0" fontId="14" fillId="3" borderId="14" xfId="0" applyFont="1" applyFill="1" applyBorder="1" applyAlignment="1" applyProtection="1">
      <alignment horizontal="center" vertical="center"/>
      <protection/>
    </xf>
    <xf numFmtId="0" fontId="14" fillId="3" borderId="87" xfId="0" applyFont="1" applyFill="1" applyBorder="1" applyAlignment="1">
      <alignment horizontal="center" vertical="center"/>
    </xf>
    <xf numFmtId="0" fontId="14" fillId="3" borderId="19" xfId="0" applyFont="1" applyFill="1" applyBorder="1" applyAlignment="1" applyProtection="1">
      <alignment horizontal="center" vertical="center"/>
      <protection/>
    </xf>
    <xf numFmtId="0" fontId="14" fillId="3" borderId="85" xfId="0" applyFont="1" applyFill="1" applyBorder="1" applyAlignment="1" applyProtection="1">
      <alignment horizontal="center" vertical="center"/>
      <protection/>
    </xf>
    <xf numFmtId="0" fontId="14" fillId="3" borderId="67" xfId="0" applyFont="1" applyFill="1" applyBorder="1" applyAlignment="1" applyProtection="1">
      <alignment horizontal="center" vertical="center" wrapText="1"/>
      <protection/>
    </xf>
    <xf numFmtId="0" fontId="14" fillId="3" borderId="5" xfId="0" applyFont="1" applyFill="1" applyBorder="1" applyAlignment="1">
      <alignment horizontal="center" vertical="center"/>
    </xf>
    <xf numFmtId="0" fontId="14" fillId="3" borderId="14" xfId="0" applyFont="1" applyFill="1" applyBorder="1" applyAlignment="1">
      <alignment horizontal="center" vertical="center"/>
    </xf>
    <xf numFmtId="2" fontId="14" fillId="0" borderId="64" xfId="0" applyNumberFormat="1" applyFont="1" applyBorder="1" applyAlignment="1" applyProtection="1">
      <alignment horizontal="center" vertical="top"/>
      <protection locked="0"/>
    </xf>
    <xf numFmtId="0" fontId="14" fillId="0" borderId="48" xfId="0" applyFont="1" applyFill="1" applyBorder="1" applyAlignment="1">
      <alignment vertical="center"/>
    </xf>
    <xf numFmtId="0" fontId="19" fillId="0" borderId="0" xfId="0" applyFont="1" applyFill="1" applyAlignment="1">
      <alignment horizontal="center"/>
    </xf>
    <xf numFmtId="49" fontId="14" fillId="0" borderId="85" xfId="0" applyNumberFormat="1" applyFont="1" applyFill="1" applyBorder="1" applyAlignment="1">
      <alignment vertical="center"/>
    </xf>
    <xf numFmtId="0" fontId="7" fillId="0" borderId="0" xfId="0" applyFont="1" applyFill="1" applyBorder="1" applyAlignment="1" applyProtection="1">
      <alignment horizontal="center" vertical="center" wrapText="1"/>
      <protection/>
    </xf>
    <xf numFmtId="0" fontId="7" fillId="0" borderId="0" xfId="0" applyFont="1" applyBorder="1" applyAlignment="1" applyProtection="1">
      <alignment horizontal="center" vertical="center"/>
      <protection/>
    </xf>
    <xf numFmtId="0" fontId="14" fillId="0" borderId="0" xfId="0" applyFont="1" applyBorder="1" applyAlignment="1" applyProtection="1">
      <alignment horizontal="center" vertical="center"/>
      <protection/>
    </xf>
    <xf numFmtId="0" fontId="14" fillId="0" borderId="0" xfId="0" applyFont="1" applyBorder="1" applyAlignment="1" applyProtection="1" quotePrefix="1">
      <alignment horizontal="center" vertical="center"/>
      <protection/>
    </xf>
    <xf numFmtId="4" fontId="14" fillId="0" borderId="0" xfId="0" applyNumberFormat="1" applyFont="1" applyFill="1" applyBorder="1" applyAlignment="1" applyProtection="1">
      <alignment horizontal="center" vertical="center"/>
      <protection/>
    </xf>
    <xf numFmtId="0" fontId="14" fillId="0" borderId="0" xfId="0" applyFont="1" applyAlignment="1" applyProtection="1">
      <alignment/>
      <protection/>
    </xf>
    <xf numFmtId="0" fontId="14" fillId="0" borderId="0" xfId="0" applyFont="1" applyBorder="1" applyAlignment="1" applyProtection="1">
      <alignment horizontal="center"/>
      <protection/>
    </xf>
    <xf numFmtId="0" fontId="7" fillId="0" borderId="0" xfId="0" applyFont="1" applyFill="1" applyBorder="1" applyAlignment="1" applyProtection="1">
      <alignment horizontal="left" vertical="center" wrapText="1"/>
      <protection/>
    </xf>
    <xf numFmtId="0" fontId="14" fillId="2" borderId="0" xfId="0" applyFont="1" applyFill="1" applyBorder="1" applyAlignment="1" applyProtection="1">
      <alignment vertical="center"/>
      <protection/>
    </xf>
    <xf numFmtId="0" fontId="7" fillId="2" borderId="0" xfId="0" applyFont="1" applyFill="1" applyBorder="1" applyAlignment="1" applyProtection="1">
      <alignment horizontal="left" vertical="center"/>
      <protection/>
    </xf>
    <xf numFmtId="0" fontId="14" fillId="0" borderId="0" xfId="0" applyFont="1" applyAlignment="1" applyProtection="1">
      <alignment vertical="center"/>
      <protection/>
    </xf>
    <xf numFmtId="0" fontId="7" fillId="0" borderId="0" xfId="0" applyFont="1" applyFill="1" applyBorder="1" applyAlignment="1" applyProtection="1">
      <alignment horizontal="centerContinuous" vertical="center"/>
      <protection/>
    </xf>
    <xf numFmtId="0" fontId="14" fillId="0" borderId="0" xfId="0" applyFont="1" applyFill="1" applyBorder="1" applyAlignment="1" applyProtection="1">
      <alignment vertical="top"/>
      <protection/>
    </xf>
    <xf numFmtId="0" fontId="14" fillId="0" borderId="0" xfId="0" applyFont="1" applyFill="1" applyBorder="1" applyAlignment="1" applyProtection="1">
      <alignment horizontal="center" vertical="top"/>
      <protection/>
    </xf>
    <xf numFmtId="0" fontId="17" fillId="0" borderId="0" xfId="0" applyFont="1" applyFill="1" applyBorder="1" applyAlignment="1" applyProtection="1">
      <alignment horizontal="center"/>
      <protection/>
    </xf>
    <xf numFmtId="4" fontId="9" fillId="0" borderId="0" xfId="0" applyNumberFormat="1" applyFont="1" applyFill="1" applyBorder="1" applyAlignment="1" applyProtection="1">
      <alignment horizontal="center" vertical="center"/>
      <protection/>
    </xf>
    <xf numFmtId="0" fontId="19" fillId="2" borderId="0" xfId="0" applyFont="1" applyFill="1" applyBorder="1" applyAlignment="1">
      <alignment horizontal="center"/>
    </xf>
    <xf numFmtId="0" fontId="19" fillId="2" borderId="0" xfId="0" applyFont="1" applyFill="1" applyBorder="1" applyAlignment="1">
      <alignment horizontal="left"/>
    </xf>
    <xf numFmtId="0" fontId="24" fillId="0" borderId="0" xfId="0" applyFont="1" applyBorder="1" applyAlignment="1">
      <alignment/>
    </xf>
    <xf numFmtId="0" fontId="19" fillId="2" borderId="0" xfId="0" applyFont="1" applyFill="1" applyAlignment="1">
      <alignment horizontal="center" vertical="center"/>
    </xf>
    <xf numFmtId="0" fontId="32" fillId="2" borderId="0" xfId="0" applyFont="1" applyFill="1" applyBorder="1" applyAlignment="1" applyProtection="1">
      <alignment horizontal="center" vertical="center"/>
      <protection/>
    </xf>
    <xf numFmtId="0" fontId="19" fillId="2" borderId="0" xfId="0" applyFont="1" applyFill="1" applyAlignment="1">
      <alignment horizontal="center"/>
    </xf>
    <xf numFmtId="0" fontId="19" fillId="2" borderId="0" xfId="0" applyFont="1" applyFill="1" applyAlignment="1">
      <alignment/>
    </xf>
    <xf numFmtId="0" fontId="19" fillId="0" borderId="0" xfId="0" applyNumberFormat="1" applyFont="1" applyBorder="1" applyAlignment="1" applyProtection="1">
      <alignment horizontal="center" vertical="center"/>
      <protection/>
    </xf>
    <xf numFmtId="0" fontId="19" fillId="2" borderId="0" xfId="0" applyFont="1" applyFill="1" applyAlignment="1" applyProtection="1">
      <alignment horizontal="center"/>
      <protection/>
    </xf>
    <xf numFmtId="0" fontId="24" fillId="0" borderId="0" xfId="0" applyFont="1" applyAlignment="1" applyProtection="1">
      <alignment/>
      <protection/>
    </xf>
    <xf numFmtId="0" fontId="19" fillId="0" borderId="0" xfId="0" applyFont="1" applyFill="1" applyAlignment="1">
      <alignment horizontal="center" vertical="center"/>
    </xf>
    <xf numFmtId="0" fontId="19" fillId="0" borderId="0" xfId="0" applyFont="1" applyFill="1" applyAlignment="1">
      <alignment horizontal="left"/>
    </xf>
    <xf numFmtId="4" fontId="33" fillId="4" borderId="0" xfId="0" applyNumberFormat="1" applyFont="1" applyFill="1" applyBorder="1" applyAlignment="1" applyProtection="1">
      <alignment horizontal="center" vertical="center"/>
      <protection/>
    </xf>
    <xf numFmtId="0" fontId="30" fillId="2" borderId="0" xfId="0" applyFont="1" applyFill="1" applyBorder="1" applyAlignment="1">
      <alignment horizontal="center"/>
    </xf>
    <xf numFmtId="0" fontId="34" fillId="0" borderId="0" xfId="0" applyFont="1" applyBorder="1" applyAlignment="1">
      <alignment horizontal="center"/>
    </xf>
    <xf numFmtId="0" fontId="31" fillId="2" borderId="0" xfId="0" applyFont="1" applyFill="1" applyAlignment="1">
      <alignment horizontal="left"/>
    </xf>
    <xf numFmtId="49" fontId="14" fillId="2" borderId="0" xfId="0" applyNumberFormat="1" applyFont="1" applyFill="1" applyAlignment="1">
      <alignment/>
    </xf>
    <xf numFmtId="0" fontId="14" fillId="0" borderId="8" xfId="0" applyFont="1" applyFill="1" applyBorder="1" applyAlignment="1" applyProtection="1">
      <alignment horizontal="center" vertical="center" wrapText="1"/>
      <protection/>
    </xf>
    <xf numFmtId="0" fontId="14" fillId="0" borderId="11" xfId="0" applyFont="1" applyFill="1" applyBorder="1" applyAlignment="1" applyProtection="1">
      <alignment horizontal="center" vertical="center" wrapText="1"/>
      <protection/>
    </xf>
    <xf numFmtId="0" fontId="30" fillId="0" borderId="0" xfId="0" applyFont="1" applyFill="1" applyBorder="1" applyAlignment="1">
      <alignment horizontal="center"/>
    </xf>
    <xf numFmtId="0" fontId="14" fillId="0" borderId="0" xfId="0" applyFont="1" applyFill="1" applyBorder="1" applyAlignment="1">
      <alignment horizontal="left" vertical="center" wrapText="1"/>
    </xf>
    <xf numFmtId="0" fontId="19" fillId="0" borderId="33" xfId="0" applyNumberFormat="1" applyFont="1" applyFill="1" applyBorder="1" applyAlignment="1">
      <alignment/>
    </xf>
    <xf numFmtId="0" fontId="20" fillId="0" borderId="34" xfId="0" applyNumberFormat="1" applyFont="1" applyFill="1" applyBorder="1" applyAlignment="1">
      <alignment vertical="top"/>
    </xf>
    <xf numFmtId="0" fontId="30" fillId="0" borderId="0" xfId="0" applyFont="1" applyFill="1" applyBorder="1" applyAlignment="1">
      <alignment horizontal="center" vertical="center"/>
    </xf>
    <xf numFmtId="0" fontId="38" fillId="0" borderId="0" xfId="0" applyFont="1" applyFill="1" applyBorder="1" applyAlignment="1" applyProtection="1">
      <alignment horizontal="center" vertical="center"/>
      <protection/>
    </xf>
    <xf numFmtId="0" fontId="24" fillId="0" borderId="0" xfId="0" applyFont="1" applyFill="1" applyBorder="1" applyAlignment="1">
      <alignment horizontal="center"/>
    </xf>
    <xf numFmtId="0" fontId="14" fillId="2" borderId="0" xfId="0" applyFont="1" applyFill="1" applyBorder="1" applyAlignment="1" applyProtection="1">
      <alignment horizontal="center"/>
      <protection/>
    </xf>
    <xf numFmtId="0" fontId="19" fillId="0" borderId="0" xfId="0" applyFont="1" applyFill="1" applyBorder="1" applyAlignment="1" applyProtection="1">
      <alignment horizontal="center" vertical="center"/>
      <protection/>
    </xf>
    <xf numFmtId="0" fontId="40" fillId="2" borderId="0" xfId="0" applyFont="1" applyFill="1" applyBorder="1" applyAlignment="1">
      <alignment horizontal="center"/>
    </xf>
    <xf numFmtId="0" fontId="41" fillId="0" borderId="0" xfId="0" applyFont="1" applyBorder="1" applyAlignment="1">
      <alignment horizontal="center"/>
    </xf>
    <xf numFmtId="0" fontId="14" fillId="2" borderId="0" xfId="0" applyFont="1" applyFill="1" applyAlignment="1" applyProtection="1">
      <alignment vertical="center"/>
      <protection/>
    </xf>
    <xf numFmtId="0" fontId="14" fillId="2" borderId="0" xfId="0" applyFont="1" applyFill="1" applyBorder="1" applyAlignment="1" applyProtection="1">
      <alignment/>
      <protection/>
    </xf>
    <xf numFmtId="4" fontId="27" fillId="4" borderId="0" xfId="0" applyNumberFormat="1" applyFont="1" applyFill="1" applyBorder="1" applyAlignment="1" applyProtection="1">
      <alignment horizontal="center" vertical="center"/>
      <protection/>
    </xf>
    <xf numFmtId="2" fontId="14" fillId="2" borderId="0" xfId="0" applyNumberFormat="1" applyFont="1" applyFill="1" applyBorder="1" applyAlignment="1" applyProtection="1">
      <alignment horizontal="center" vertical="center"/>
      <protection/>
    </xf>
    <xf numFmtId="0" fontId="20" fillId="2" borderId="0" xfId="0" applyFont="1" applyFill="1" applyAlignment="1">
      <alignment vertical="center"/>
    </xf>
    <xf numFmtId="0" fontId="20" fillId="0" borderId="0" xfId="0" applyFont="1" applyFill="1" applyBorder="1" applyAlignment="1">
      <alignment horizontal="center" vertical="center"/>
    </xf>
    <xf numFmtId="0" fontId="20" fillId="2" borderId="0" xfId="0" applyFont="1" applyFill="1" applyBorder="1" applyAlignment="1">
      <alignment horizontal="center"/>
    </xf>
    <xf numFmtId="0" fontId="6" fillId="0" borderId="0" xfId="0" applyFont="1" applyBorder="1" applyAlignment="1">
      <alignment horizontal="center"/>
    </xf>
    <xf numFmtId="0" fontId="20" fillId="0" borderId="0" xfId="0" applyFont="1" applyFill="1" applyAlignment="1">
      <alignment horizontal="center" vertical="center"/>
    </xf>
    <xf numFmtId="0" fontId="20" fillId="0" borderId="0" xfId="0" applyFont="1" applyFill="1" applyAlignment="1">
      <alignment vertical="center"/>
    </xf>
    <xf numFmtId="0" fontId="20" fillId="0" borderId="0" xfId="0" applyFont="1" applyFill="1" applyBorder="1" applyAlignment="1">
      <alignment horizontal="center"/>
    </xf>
    <xf numFmtId="0" fontId="42" fillId="0" borderId="0" xfId="0" applyFont="1" applyFill="1" applyBorder="1" applyAlignment="1">
      <alignment vertical="center"/>
    </xf>
    <xf numFmtId="0" fontId="31" fillId="0" borderId="0" xfId="0" applyFont="1" applyFill="1" applyBorder="1" applyAlignment="1">
      <alignment vertical="center"/>
    </xf>
    <xf numFmtId="0" fontId="30" fillId="0" borderId="0" xfId="0" applyFont="1" applyFill="1" applyBorder="1" applyAlignment="1">
      <alignment vertical="center"/>
    </xf>
    <xf numFmtId="0" fontId="30" fillId="0" borderId="0" xfId="0" applyFont="1" applyFill="1" applyBorder="1" applyAlignment="1">
      <alignment vertical="top"/>
    </xf>
    <xf numFmtId="0" fontId="30" fillId="0" borderId="0" xfId="0" applyFont="1" applyFill="1" applyBorder="1" applyAlignment="1">
      <alignment/>
    </xf>
    <xf numFmtId="0" fontId="30" fillId="0" borderId="0" xfId="0" applyFont="1" applyFill="1" applyBorder="1" applyAlignment="1">
      <alignment horizontal="center" vertical="top"/>
    </xf>
    <xf numFmtId="0" fontId="19" fillId="0" borderId="0" xfId="0" applyFont="1" applyFill="1" applyBorder="1" applyAlignment="1">
      <alignment horizontal="left" vertical="center"/>
    </xf>
    <xf numFmtId="0" fontId="19" fillId="0" borderId="0" xfId="0" applyFont="1" applyFill="1" applyBorder="1" applyAlignment="1">
      <alignment horizontal="center" vertical="top"/>
    </xf>
    <xf numFmtId="0" fontId="14" fillId="2" borderId="0" xfId="0" applyFont="1" applyFill="1" applyBorder="1" applyAlignment="1" applyProtection="1">
      <alignment horizontal="center" vertical="top"/>
      <protection/>
    </xf>
    <xf numFmtId="0" fontId="19" fillId="2" borderId="0" xfId="0" applyFont="1" applyFill="1" applyBorder="1" applyAlignment="1" applyProtection="1">
      <alignment horizontal="center"/>
      <protection/>
    </xf>
    <xf numFmtId="0" fontId="14" fillId="2" borderId="0" xfId="0" applyFont="1" applyFill="1" applyAlignment="1" applyProtection="1">
      <alignment vertical="top"/>
      <protection/>
    </xf>
    <xf numFmtId="0" fontId="19" fillId="2" borderId="0" xfId="0" applyFont="1" applyFill="1" applyAlignment="1" applyProtection="1">
      <alignment/>
      <protection/>
    </xf>
    <xf numFmtId="0" fontId="31" fillId="2" borderId="0" xfId="0" applyFont="1" applyFill="1" applyAlignment="1">
      <alignment horizontal="left" vertical="top"/>
    </xf>
    <xf numFmtId="0" fontId="7" fillId="2" borderId="0" xfId="0" applyFont="1" applyFill="1" applyAlignment="1">
      <alignment horizontal="left" vertical="top"/>
    </xf>
    <xf numFmtId="0" fontId="31" fillId="2" borderId="0" xfId="0" applyFont="1" applyFill="1" applyAlignment="1">
      <alignment horizontal="justify" vertical="top"/>
    </xf>
    <xf numFmtId="0" fontId="14" fillId="2" borderId="0" xfId="0" applyFont="1" applyFill="1" applyAlignment="1">
      <alignment horizontal="justify" vertical="top"/>
    </xf>
    <xf numFmtId="0" fontId="17" fillId="0" borderId="60" xfId="0" applyFont="1" applyBorder="1" applyAlignment="1">
      <alignment horizontal="left" vertical="center"/>
    </xf>
    <xf numFmtId="0" fontId="14" fillId="0" borderId="42" xfId="0" applyFont="1" applyFill="1" applyBorder="1" applyAlignment="1" applyProtection="1">
      <alignment horizontal="left" vertical="center" wrapText="1"/>
      <protection/>
    </xf>
    <xf numFmtId="0" fontId="14" fillId="2" borderId="88" xfId="0" applyFont="1" applyFill="1" applyBorder="1" applyAlignment="1" applyProtection="1">
      <alignment horizontal="left" vertical="center"/>
      <protection locked="0"/>
    </xf>
    <xf numFmtId="0" fontId="14" fillId="0" borderId="60" xfId="0" applyFont="1" applyFill="1" applyBorder="1" applyAlignment="1" applyProtection="1">
      <alignment horizontal="left" vertical="center" wrapText="1"/>
      <protection/>
    </xf>
    <xf numFmtId="0" fontId="14" fillId="2" borderId="89" xfId="0" applyFont="1" applyFill="1" applyBorder="1" applyAlignment="1" applyProtection="1">
      <alignment horizontal="left" vertical="center"/>
      <protection locked="0"/>
    </xf>
    <xf numFmtId="0" fontId="14" fillId="0" borderId="36" xfId="0" applyFont="1" applyFill="1" applyBorder="1" applyAlignment="1">
      <alignment horizontal="left" vertical="center"/>
    </xf>
    <xf numFmtId="0" fontId="14" fillId="0" borderId="90" xfId="0" applyFont="1" applyFill="1" applyBorder="1" applyAlignment="1">
      <alignment horizontal="left" vertical="center"/>
    </xf>
    <xf numFmtId="0" fontId="14" fillId="0" borderId="17" xfId="0" applyFont="1" applyFill="1" applyBorder="1" applyAlignment="1">
      <alignment horizontal="left" vertical="center"/>
    </xf>
    <xf numFmtId="0" fontId="14" fillId="2" borderId="0" xfId="0" applyNumberFormat="1" applyFont="1" applyFill="1" applyAlignment="1">
      <alignment horizontal="center" vertical="top" wrapText="1"/>
    </xf>
    <xf numFmtId="0" fontId="14" fillId="0" borderId="60" xfId="0" applyFont="1" applyFill="1" applyBorder="1" applyAlignment="1">
      <alignment horizontal="left" vertical="center" shrinkToFit="1"/>
    </xf>
    <xf numFmtId="0" fontId="14" fillId="0" borderId="42" xfId="0" applyFont="1" applyFill="1" applyBorder="1" applyAlignment="1">
      <alignment horizontal="left" vertical="center" shrinkToFit="1"/>
    </xf>
    <xf numFmtId="0" fontId="14" fillId="0" borderId="83" xfId="0" applyFont="1" applyFill="1" applyBorder="1" applyAlignment="1" applyProtection="1">
      <alignment horizontal="center" vertical="center"/>
      <protection/>
    </xf>
    <xf numFmtId="0" fontId="14" fillId="0" borderId="19" xfId="0" applyFont="1" applyFill="1" applyBorder="1" applyAlignment="1">
      <alignment horizontal="left" vertical="center"/>
    </xf>
    <xf numFmtId="0" fontId="14" fillId="0" borderId="55" xfId="0" applyFont="1" applyFill="1" applyBorder="1" applyAlignment="1">
      <alignment horizontal="left" vertical="center" shrinkToFit="1"/>
    </xf>
    <xf numFmtId="0" fontId="14" fillId="0" borderId="44" xfId="0" applyFont="1" applyFill="1" applyBorder="1" applyAlignment="1">
      <alignment horizontal="left" vertical="center" shrinkToFit="1"/>
    </xf>
    <xf numFmtId="0" fontId="14" fillId="2" borderId="91" xfId="0" applyFont="1" applyFill="1" applyBorder="1" applyAlignment="1" applyProtection="1">
      <alignment horizontal="left" vertical="center"/>
      <protection locked="0"/>
    </xf>
    <xf numFmtId="0" fontId="14" fillId="0" borderId="17" xfId="0" applyFont="1" applyFill="1" applyBorder="1" applyAlignment="1" applyProtection="1">
      <alignment horizontal="left" vertical="center" wrapText="1"/>
      <protection/>
    </xf>
    <xf numFmtId="0" fontId="14" fillId="0" borderId="36" xfId="0" applyFont="1" applyFill="1" applyBorder="1" applyAlignment="1">
      <alignment horizontal="left" vertical="center" wrapText="1"/>
    </xf>
    <xf numFmtId="0" fontId="14" fillId="0" borderId="90" xfId="0" applyFont="1" applyFill="1" applyBorder="1" applyAlignment="1">
      <alignment horizontal="left" vertical="center" wrapText="1"/>
    </xf>
    <xf numFmtId="0" fontId="14" fillId="0" borderId="17" xfId="0" applyFont="1" applyFill="1" applyBorder="1" applyAlignment="1">
      <alignment horizontal="left" vertical="center" wrapText="1"/>
    </xf>
    <xf numFmtId="0" fontId="14" fillId="0" borderId="36" xfId="0" applyFont="1" applyFill="1" applyBorder="1" applyAlignment="1" applyProtection="1">
      <alignment horizontal="left" vertical="center" wrapText="1"/>
      <protection/>
    </xf>
    <xf numFmtId="0" fontId="14" fillId="0" borderId="90" xfId="0" applyFont="1" applyFill="1" applyBorder="1" applyAlignment="1" applyProtection="1">
      <alignment horizontal="left" vertical="center" wrapText="1"/>
      <protection/>
    </xf>
    <xf numFmtId="0" fontId="25" fillId="0" borderId="92" xfId="0" applyFont="1" applyBorder="1" applyAlignment="1" applyProtection="1">
      <alignment horizontal="center" vertical="center"/>
      <protection locked="0"/>
    </xf>
    <xf numFmtId="0" fontId="25" fillId="0" borderId="56" xfId="0" applyFont="1" applyBorder="1" applyAlignment="1" applyProtection="1">
      <alignment horizontal="center" vertical="center"/>
      <protection locked="0"/>
    </xf>
    <xf numFmtId="0" fontId="25" fillId="0" borderId="50" xfId="0" applyFont="1" applyBorder="1" applyAlignment="1" applyProtection="1">
      <alignment horizontal="center" vertical="center"/>
      <protection locked="0"/>
    </xf>
    <xf numFmtId="0" fontId="25" fillId="0" borderId="93" xfId="0" applyFont="1" applyBorder="1" applyAlignment="1" applyProtection="1">
      <alignment horizontal="center" vertical="center"/>
      <protection locked="0"/>
    </xf>
    <xf numFmtId="0" fontId="25" fillId="0" borderId="64" xfId="0" applyFont="1" applyBorder="1" applyAlignment="1" applyProtection="1">
      <alignment horizontal="center" vertical="center"/>
      <protection locked="0"/>
    </xf>
    <xf numFmtId="0" fontId="25" fillId="0" borderId="65" xfId="0" applyFont="1" applyBorder="1" applyAlignment="1" applyProtection="1">
      <alignment horizontal="center" vertical="center"/>
      <protection locked="0"/>
    </xf>
    <xf numFmtId="0" fontId="16" fillId="0" borderId="0" xfId="0" applyFont="1" applyAlignment="1">
      <alignment horizontal="justify" vertical="distributed" wrapText="1"/>
    </xf>
    <xf numFmtId="0" fontId="31" fillId="0" borderId="0" xfId="0" applyFont="1" applyFill="1" applyBorder="1" applyAlignment="1" applyProtection="1">
      <alignment horizontal="left" vertical="distributed" wrapText="1"/>
      <protection/>
    </xf>
    <xf numFmtId="0" fontId="31" fillId="2" borderId="0" xfId="0" applyFont="1" applyFill="1" applyAlignment="1">
      <alignment horizontal="left" vertical="distributed" wrapText="1"/>
    </xf>
    <xf numFmtId="0" fontId="14" fillId="0" borderId="71" xfId="0" applyFont="1" applyFill="1" applyBorder="1" applyAlignment="1" applyProtection="1">
      <alignment horizontal="center" vertical="center"/>
      <protection/>
    </xf>
    <xf numFmtId="0" fontId="14" fillId="0" borderId="75" xfId="0" applyFont="1" applyFill="1" applyBorder="1" applyAlignment="1" applyProtection="1">
      <alignment horizontal="center" vertical="center"/>
      <protection/>
    </xf>
    <xf numFmtId="0" fontId="14" fillId="0" borderId="82" xfId="0" applyFont="1" applyFill="1" applyBorder="1" applyAlignment="1" applyProtection="1">
      <alignment horizontal="center" vertical="center"/>
      <protection/>
    </xf>
    <xf numFmtId="0" fontId="7" fillId="3" borderId="49" xfId="0" applyFont="1" applyFill="1" applyBorder="1" applyAlignment="1" applyProtection="1">
      <alignment horizontal="center" vertical="center" wrapText="1"/>
      <protection/>
    </xf>
    <xf numFmtId="0" fontId="7" fillId="3" borderId="94" xfId="0" applyFont="1" applyFill="1" applyBorder="1" applyAlignment="1" applyProtection="1">
      <alignment horizontal="center" vertical="center" wrapText="1"/>
      <protection/>
    </xf>
    <xf numFmtId="0" fontId="14" fillId="0" borderId="60" xfId="0" applyFont="1" applyFill="1" applyBorder="1" applyAlignment="1">
      <alignment horizontal="left" vertical="center"/>
    </xf>
    <xf numFmtId="0" fontId="14" fillId="0" borderId="42" xfId="0" applyFont="1" applyFill="1" applyBorder="1" applyAlignment="1">
      <alignment horizontal="left" vertical="center"/>
    </xf>
    <xf numFmtId="0" fontId="14" fillId="0" borderId="60" xfId="0" applyFont="1" applyFill="1" applyBorder="1" applyAlignment="1" applyProtection="1">
      <alignment horizontal="left" vertical="center"/>
      <protection/>
    </xf>
    <xf numFmtId="0" fontId="14" fillId="0" borderId="42" xfId="0" applyFont="1" applyFill="1" applyBorder="1" applyAlignment="1" applyProtection="1">
      <alignment horizontal="left" vertical="center"/>
      <protection/>
    </xf>
    <xf numFmtId="0" fontId="17" fillId="0" borderId="42" xfId="0" applyFont="1" applyBorder="1" applyAlignment="1">
      <alignment horizontal="left" vertical="center"/>
    </xf>
    <xf numFmtId="0" fontId="14" fillId="0" borderId="55" xfId="0" applyFont="1" applyFill="1" applyBorder="1" applyAlignment="1">
      <alignment horizontal="left" vertical="center"/>
    </xf>
    <xf numFmtId="0" fontId="14" fillId="0" borderId="44" xfId="0" applyFont="1" applyFill="1" applyBorder="1" applyAlignment="1">
      <alignment horizontal="left" vertical="center"/>
    </xf>
    <xf numFmtId="0" fontId="14" fillId="0" borderId="36" xfId="0" applyFont="1" applyFill="1" applyBorder="1" applyAlignment="1">
      <alignment horizontal="justify" vertical="center"/>
    </xf>
    <xf numFmtId="0" fontId="14" fillId="0" borderId="90" xfId="0" applyFont="1" applyFill="1" applyBorder="1" applyAlignment="1">
      <alignment horizontal="justify" vertical="center"/>
    </xf>
    <xf numFmtId="0" fontId="14" fillId="0" borderId="17" xfId="0" applyFont="1" applyFill="1" applyBorder="1" applyAlignment="1">
      <alignment horizontal="justify" vertical="center"/>
    </xf>
    <xf numFmtId="0" fontId="31" fillId="2" borderId="0" xfId="0" applyFont="1" applyFill="1" applyBorder="1" applyAlignment="1">
      <alignment horizontal="left" vertical="center"/>
    </xf>
    <xf numFmtId="0" fontId="14" fillId="2" borderId="0" xfId="0" applyFont="1" applyFill="1" applyBorder="1" applyAlignment="1">
      <alignment horizontal="left" vertical="center"/>
    </xf>
    <xf numFmtId="0" fontId="7" fillId="3" borderId="21" xfId="0" applyFont="1" applyFill="1" applyBorder="1" applyAlignment="1">
      <alignment horizontal="center" vertical="center"/>
    </xf>
    <xf numFmtId="0" fontId="7" fillId="3" borderId="27" xfId="0" applyFont="1" applyFill="1" applyBorder="1" applyAlignment="1">
      <alignment horizontal="center" vertical="center"/>
    </xf>
    <xf numFmtId="0" fontId="14" fillId="0" borderId="71" xfId="0" applyFont="1" applyFill="1" applyBorder="1" applyAlignment="1">
      <alignment horizontal="center" vertical="center"/>
    </xf>
    <xf numFmtId="0" fontId="14" fillId="0" borderId="75" xfId="0" applyFont="1" applyFill="1" applyBorder="1" applyAlignment="1">
      <alignment horizontal="center" vertical="center"/>
    </xf>
    <xf numFmtId="0" fontId="14" fillId="0" borderId="83" xfId="0" applyFont="1" applyFill="1" applyBorder="1" applyAlignment="1">
      <alignment horizontal="center" vertical="center"/>
    </xf>
    <xf numFmtId="0" fontId="14" fillId="0" borderId="19" xfId="0" applyFont="1" applyFill="1" applyBorder="1" applyAlignment="1">
      <alignment horizontal="justify" vertical="center"/>
    </xf>
    <xf numFmtId="0" fontId="14" fillId="0" borderId="36" xfId="0" applyFont="1" applyFill="1" applyBorder="1" applyAlignment="1" applyProtection="1">
      <alignment horizontal="justify" vertical="center"/>
      <protection/>
    </xf>
    <xf numFmtId="0" fontId="14" fillId="0" borderId="90" xfId="0" applyFont="1" applyFill="1" applyBorder="1" applyAlignment="1" applyProtection="1">
      <alignment horizontal="justify" vertical="center"/>
      <protection/>
    </xf>
    <xf numFmtId="0" fontId="14" fillId="0" borderId="17" xfId="0" applyFont="1" applyFill="1" applyBorder="1" applyAlignment="1" applyProtection="1">
      <alignment horizontal="justify" vertical="center"/>
      <protection/>
    </xf>
    <xf numFmtId="0" fontId="14" fillId="0" borderId="82" xfId="0" applyFont="1" applyFill="1" applyBorder="1" applyAlignment="1">
      <alignment horizontal="center" vertical="center"/>
    </xf>
    <xf numFmtId="0" fontId="7" fillId="3" borderId="49" xfId="0" applyFont="1" applyFill="1" applyBorder="1" applyAlignment="1">
      <alignment horizontal="left" vertical="center" wrapText="1"/>
    </xf>
    <xf numFmtId="0" fontId="7" fillId="3" borderId="68" xfId="0" applyFont="1" applyFill="1" applyBorder="1" applyAlignment="1">
      <alignment horizontal="left" vertical="center" wrapText="1"/>
    </xf>
    <xf numFmtId="0" fontId="7" fillId="3" borderId="22" xfId="0" applyFont="1" applyFill="1" applyBorder="1" applyAlignment="1">
      <alignment horizontal="left" vertical="center" wrapText="1"/>
    </xf>
    <xf numFmtId="0" fontId="14" fillId="0" borderId="90" xfId="0" applyFont="1" applyFill="1" applyBorder="1" applyAlignment="1">
      <alignment horizontal="center" vertical="center"/>
    </xf>
    <xf numFmtId="0" fontId="14" fillId="0" borderId="19" xfId="0" applyFont="1" applyFill="1" applyBorder="1" applyAlignment="1">
      <alignment horizontal="center" vertical="center"/>
    </xf>
    <xf numFmtId="0" fontId="17" fillId="0" borderId="90" xfId="0" applyFont="1" applyBorder="1" applyAlignment="1">
      <alignment horizontal="left" vertical="center" wrapText="1"/>
    </xf>
    <xf numFmtId="0" fontId="17" fillId="0" borderId="17" xfId="0" applyFont="1" applyBorder="1" applyAlignment="1">
      <alignment horizontal="left" vertical="center" wrapText="1"/>
    </xf>
    <xf numFmtId="0" fontId="7" fillId="3" borderId="94" xfId="0" applyFont="1" applyFill="1" applyBorder="1" applyAlignment="1">
      <alignment horizontal="left" vertical="center" wrapText="1"/>
    </xf>
    <xf numFmtId="0" fontId="14" fillId="0" borderId="59" xfId="0" applyFont="1" applyFill="1" applyBorder="1" applyAlignment="1">
      <alignment horizontal="left" vertical="center"/>
    </xf>
    <xf numFmtId="0" fontId="14" fillId="0" borderId="19" xfId="0" applyFont="1" applyFill="1" applyBorder="1" applyAlignment="1">
      <alignment horizontal="left" vertical="center" wrapText="1"/>
    </xf>
    <xf numFmtId="0" fontId="31" fillId="2" borderId="0" xfId="0" applyFont="1" applyFill="1" applyBorder="1" applyAlignment="1" applyProtection="1">
      <alignment horizontal="left" vertical="distributed" wrapText="1"/>
      <protection/>
    </xf>
    <xf numFmtId="0" fontId="30" fillId="2" borderId="0" xfId="0" applyFont="1" applyFill="1" applyBorder="1" applyAlignment="1" applyProtection="1">
      <alignment horizontal="left" vertical="distributed" wrapText="1"/>
      <protection/>
    </xf>
    <xf numFmtId="0" fontId="14" fillId="0" borderId="61" xfId="0" applyFont="1" applyFill="1" applyBorder="1" applyAlignment="1">
      <alignment horizontal="left" vertical="center"/>
    </xf>
    <xf numFmtId="198" fontId="14" fillId="0" borderId="60" xfId="0" applyNumberFormat="1" applyFont="1" applyBorder="1" applyAlignment="1" applyProtection="1">
      <alignment horizontal="center" vertical="center"/>
      <protection locked="0"/>
    </xf>
    <xf numFmtId="198" fontId="14" fillId="0" borderId="43" xfId="0" applyNumberFormat="1" applyFont="1" applyBorder="1" applyAlignment="1" applyProtection="1">
      <alignment horizontal="center" vertical="center"/>
      <protection locked="0"/>
    </xf>
    <xf numFmtId="0" fontId="14" fillId="0" borderId="45" xfId="0" applyFont="1" applyBorder="1" applyAlignment="1">
      <alignment horizontal="left" vertical="center"/>
    </xf>
    <xf numFmtId="0" fontId="14" fillId="0" borderId="46" xfId="0" applyFont="1" applyBorder="1" applyAlignment="1">
      <alignment horizontal="left" vertical="center"/>
    </xf>
    <xf numFmtId="0" fontId="14" fillId="0" borderId="95" xfId="0" applyFont="1" applyBorder="1" applyAlignment="1">
      <alignment horizontal="left" vertical="center"/>
    </xf>
    <xf numFmtId="0" fontId="17" fillId="0" borderId="18" xfId="0" applyFont="1" applyFill="1" applyBorder="1" applyAlignment="1" applyProtection="1">
      <alignment horizontal="center" vertical="center"/>
      <protection locked="0"/>
    </xf>
    <xf numFmtId="0" fontId="17" fillId="0" borderId="28" xfId="0" applyFont="1" applyFill="1" applyBorder="1" applyAlignment="1" applyProtection="1">
      <alignment horizontal="center" vertical="center"/>
      <protection locked="0"/>
    </xf>
    <xf numFmtId="0" fontId="14" fillId="0" borderId="18" xfId="0" applyFont="1" applyFill="1" applyBorder="1" applyAlignment="1" applyProtection="1">
      <alignment horizontal="left" vertical="center"/>
      <protection locked="0"/>
    </xf>
    <xf numFmtId="199" fontId="14" fillId="0" borderId="60" xfId="0" applyNumberFormat="1" applyFont="1" applyBorder="1" applyAlignment="1" applyProtection="1">
      <alignment horizontal="center" vertical="center"/>
      <protection locked="0"/>
    </xf>
    <xf numFmtId="199" fontId="14" fillId="0" borderId="43" xfId="0" applyNumberFormat="1" applyFont="1" applyBorder="1" applyAlignment="1" applyProtection="1">
      <alignment horizontal="center" vertical="center"/>
      <protection locked="0"/>
    </xf>
    <xf numFmtId="49" fontId="7" fillId="3" borderId="21" xfId="0" applyNumberFormat="1" applyFont="1" applyFill="1" applyBorder="1" applyAlignment="1">
      <alignment horizontal="center" vertical="center"/>
    </xf>
    <xf numFmtId="49" fontId="7" fillId="3" borderId="27" xfId="0" applyNumberFormat="1" applyFont="1" applyFill="1" applyBorder="1" applyAlignment="1">
      <alignment horizontal="center" vertical="center"/>
    </xf>
    <xf numFmtId="0" fontId="7" fillId="3" borderId="21" xfId="0" applyFont="1" applyFill="1" applyBorder="1" applyAlignment="1">
      <alignment horizontal="center" vertical="center" wrapText="1"/>
    </xf>
    <xf numFmtId="0" fontId="17" fillId="0" borderId="29" xfId="0" applyFont="1" applyFill="1" applyBorder="1" applyAlignment="1" applyProtection="1">
      <alignment horizontal="center" vertical="center"/>
      <protection locked="0"/>
    </xf>
    <xf numFmtId="0" fontId="17" fillId="0" borderId="30" xfId="0" applyFont="1" applyFill="1" applyBorder="1" applyAlignment="1" applyProtection="1">
      <alignment horizontal="center" vertical="center"/>
      <protection locked="0"/>
    </xf>
    <xf numFmtId="199" fontId="14" fillId="0" borderId="55" xfId="0" applyNumberFormat="1" applyFont="1" applyFill="1" applyBorder="1" applyAlignment="1">
      <alignment horizontal="center" vertical="center"/>
    </xf>
    <xf numFmtId="199" fontId="14" fillId="0" borderId="96" xfId="0" applyNumberFormat="1" applyFont="1" applyFill="1" applyBorder="1" applyAlignment="1">
      <alignment horizontal="center" vertical="center"/>
    </xf>
    <xf numFmtId="0" fontId="14" fillId="0" borderId="91" xfId="0" applyNumberFormat="1" applyFont="1" applyBorder="1" applyAlignment="1" applyProtection="1">
      <alignment horizontal="left" vertical="center"/>
      <protection locked="0"/>
    </xf>
    <xf numFmtId="0" fontId="14" fillId="0" borderId="89" xfId="0" applyNumberFormat="1" applyFont="1" applyBorder="1" applyAlignment="1" applyProtection="1">
      <alignment horizontal="left" vertical="center"/>
      <protection locked="0"/>
    </xf>
    <xf numFmtId="0" fontId="14" fillId="0" borderId="88" xfId="0" applyNumberFormat="1" applyFont="1" applyBorder="1" applyAlignment="1" applyProtection="1">
      <alignment horizontal="left" vertical="center"/>
      <protection locked="0"/>
    </xf>
    <xf numFmtId="0" fontId="14" fillId="0" borderId="29" xfId="0" applyFont="1" applyFill="1" applyBorder="1" applyAlignment="1" applyProtection="1">
      <alignment horizontal="left" vertical="center"/>
      <protection locked="0"/>
    </xf>
    <xf numFmtId="0" fontId="7" fillId="3" borderId="76" xfId="0" applyFont="1" applyFill="1" applyBorder="1" applyAlignment="1" applyProtection="1">
      <alignment horizontal="center" vertical="center"/>
      <protection/>
    </xf>
    <xf numFmtId="0" fontId="0" fillId="0" borderId="82" xfId="0" applyBorder="1" applyAlignment="1">
      <alignment/>
    </xf>
    <xf numFmtId="0" fontId="14" fillId="3" borderId="60" xfId="0" applyFont="1" applyFill="1" applyBorder="1" applyAlignment="1" applyProtection="1">
      <alignment horizontal="center" vertical="center"/>
      <protection/>
    </xf>
    <xf numFmtId="0" fontId="14" fillId="3" borderId="59" xfId="0" applyFont="1" applyFill="1" applyBorder="1" applyAlignment="1" applyProtection="1">
      <alignment horizontal="center" vertical="center"/>
      <protection/>
    </xf>
    <xf numFmtId="0" fontId="14" fillId="3" borderId="18" xfId="0" applyFont="1" applyFill="1" applyBorder="1" applyAlignment="1" applyProtection="1">
      <alignment horizontal="center" vertical="center"/>
      <protection/>
    </xf>
    <xf numFmtId="0" fontId="14" fillId="3" borderId="42" xfId="0" applyFont="1" applyFill="1" applyBorder="1" applyAlignment="1" applyProtection="1">
      <alignment horizontal="center" vertical="center"/>
      <protection/>
    </xf>
    <xf numFmtId="0" fontId="14" fillId="0" borderId="18" xfId="0" applyFont="1" applyFill="1" applyBorder="1" applyAlignment="1" applyProtection="1">
      <alignment horizontal="center" vertical="center"/>
      <protection locked="0"/>
    </xf>
    <xf numFmtId="0" fontId="14" fillId="0" borderId="28" xfId="0" applyFont="1" applyFill="1" applyBorder="1" applyAlignment="1" applyProtection="1">
      <alignment horizontal="center" vertical="center"/>
      <protection locked="0"/>
    </xf>
    <xf numFmtId="0" fontId="14" fillId="0" borderId="29" xfId="0" applyFont="1" applyFill="1" applyBorder="1" applyAlignment="1" applyProtection="1">
      <alignment horizontal="center" vertical="center"/>
      <protection locked="0"/>
    </xf>
    <xf numFmtId="0" fontId="14" fillId="0" borderId="30" xfId="0" applyFont="1" applyFill="1" applyBorder="1" applyAlignment="1" applyProtection="1">
      <alignment horizontal="center" vertical="center"/>
      <protection locked="0"/>
    </xf>
    <xf numFmtId="198" fontId="14" fillId="0" borderId="18" xfId="0" applyNumberFormat="1" applyFont="1" applyFill="1" applyBorder="1" applyAlignment="1" applyProtection="1">
      <alignment horizontal="center" vertical="center"/>
      <protection locked="0"/>
    </xf>
    <xf numFmtId="198" fontId="14" fillId="0" borderId="28" xfId="0" applyNumberFormat="1" applyFont="1" applyFill="1" applyBorder="1" applyAlignment="1" applyProtection="1">
      <alignment horizontal="center" vertical="center"/>
      <protection locked="0"/>
    </xf>
    <xf numFmtId="0" fontId="7" fillId="3" borderId="97" xfId="0" applyFont="1" applyFill="1" applyBorder="1" applyAlignment="1">
      <alignment horizontal="left" vertical="center" wrapText="1"/>
    </xf>
    <xf numFmtId="0" fontId="7" fillId="3" borderId="98" xfId="0" applyFont="1" applyFill="1" applyBorder="1" applyAlignment="1">
      <alignment horizontal="left" vertical="center" wrapText="1"/>
    </xf>
    <xf numFmtId="0" fontId="7" fillId="3" borderId="99" xfId="0" applyFont="1" applyFill="1" applyBorder="1" applyAlignment="1">
      <alignment horizontal="left" vertical="center" wrapText="1"/>
    </xf>
    <xf numFmtId="0" fontId="14" fillId="0" borderId="60" xfId="0" applyFont="1" applyBorder="1" applyAlignment="1" applyProtection="1">
      <alignment horizontal="center" vertical="center"/>
      <protection locked="0"/>
    </xf>
    <xf numFmtId="0" fontId="14" fillId="0" borderId="43" xfId="0" applyFont="1" applyBorder="1" applyAlignment="1" applyProtection="1">
      <alignment horizontal="center" vertical="center"/>
      <protection locked="0"/>
    </xf>
    <xf numFmtId="49" fontId="23" fillId="3" borderId="49" xfId="0" applyNumberFormat="1" applyFont="1" applyFill="1" applyBorder="1" applyAlignment="1">
      <alignment horizontal="left" vertical="center" wrapText="1"/>
    </xf>
    <xf numFmtId="49" fontId="23" fillId="3" borderId="68" xfId="0" applyNumberFormat="1" applyFont="1" applyFill="1" applyBorder="1" applyAlignment="1">
      <alignment horizontal="left" vertical="center" wrapText="1"/>
    </xf>
    <xf numFmtId="49" fontId="23" fillId="3" borderId="94" xfId="0" applyNumberFormat="1" applyFont="1" applyFill="1" applyBorder="1" applyAlignment="1">
      <alignment horizontal="left" vertical="center" wrapText="1"/>
    </xf>
    <xf numFmtId="0" fontId="23" fillId="3" borderId="21" xfId="0" applyNumberFormat="1" applyFont="1" applyFill="1" applyBorder="1" applyAlignment="1">
      <alignment horizontal="center" vertical="center"/>
    </xf>
    <xf numFmtId="0" fontId="23" fillId="3" borderId="27" xfId="0" applyNumberFormat="1" applyFont="1" applyFill="1" applyBorder="1" applyAlignment="1">
      <alignment horizontal="center" vertical="center"/>
    </xf>
    <xf numFmtId="49" fontId="14" fillId="0" borderId="91" xfId="0" applyNumberFormat="1" applyFont="1" applyBorder="1" applyAlignment="1" applyProtection="1">
      <alignment horizontal="left" vertical="center"/>
      <protection locked="0"/>
    </xf>
    <xf numFmtId="49" fontId="14" fillId="0" borderId="89" xfId="0" applyNumberFormat="1" applyFont="1" applyBorder="1" applyAlignment="1" applyProtection="1">
      <alignment horizontal="left" vertical="center"/>
      <protection locked="0"/>
    </xf>
    <xf numFmtId="49" fontId="14" fillId="0" borderId="88" xfId="0" applyNumberFormat="1" applyFont="1" applyBorder="1" applyAlignment="1" applyProtection="1">
      <alignment horizontal="left" vertical="center"/>
      <protection locked="0"/>
    </xf>
    <xf numFmtId="198" fontId="17" fillId="0" borderId="43" xfId="0" applyNumberFormat="1" applyFont="1" applyBorder="1" applyAlignment="1" applyProtection="1">
      <alignment/>
      <protection locked="0"/>
    </xf>
    <xf numFmtId="0" fontId="14" fillId="0" borderId="60" xfId="0" applyFont="1" applyFill="1" applyBorder="1" applyAlignment="1" applyProtection="1">
      <alignment horizontal="center" vertical="center"/>
      <protection locked="0"/>
    </xf>
    <xf numFmtId="0" fontId="14" fillId="0" borderId="42" xfId="0" applyFont="1" applyFill="1" applyBorder="1" applyAlignment="1" applyProtection="1">
      <alignment horizontal="center" vertical="center"/>
      <protection locked="0"/>
    </xf>
    <xf numFmtId="0" fontId="14" fillId="0" borderId="55" xfId="0" applyFont="1" applyFill="1" applyBorder="1" applyAlignment="1" applyProtection="1">
      <alignment horizontal="center" vertical="center"/>
      <protection locked="0"/>
    </xf>
    <xf numFmtId="0" fontId="14" fillId="0" borderId="61" xfId="0" applyFont="1" applyFill="1" applyBorder="1" applyAlignment="1" applyProtection="1">
      <alignment horizontal="center" vertical="center"/>
      <protection locked="0"/>
    </xf>
    <xf numFmtId="0" fontId="14" fillId="0" borderId="56" xfId="0" applyFont="1" applyFill="1" applyBorder="1" applyAlignment="1" applyProtection="1">
      <alignment horizontal="center" vertical="center"/>
      <protection/>
    </xf>
    <xf numFmtId="0" fontId="31" fillId="0" borderId="0" xfId="0" applyFont="1" applyFill="1" applyAlignment="1">
      <alignment horizontal="left" vertical="distributed" wrapText="1"/>
    </xf>
    <xf numFmtId="0" fontId="14" fillId="0" borderId="60" xfId="0" applyFont="1" applyFill="1" applyBorder="1" applyAlignment="1">
      <alignment horizontal="center" vertical="center"/>
    </xf>
    <xf numFmtId="0" fontId="14" fillId="0" borderId="42" xfId="0" applyFont="1" applyFill="1" applyBorder="1" applyAlignment="1">
      <alignment horizontal="center" vertical="center"/>
    </xf>
    <xf numFmtId="0" fontId="7" fillId="3" borderId="68" xfId="0" applyFont="1" applyFill="1" applyBorder="1" applyAlignment="1" applyProtection="1">
      <alignment horizontal="center" vertical="center" wrapText="1"/>
      <protection/>
    </xf>
    <xf numFmtId="0" fontId="7" fillId="3" borderId="22" xfId="0" applyFont="1" applyFill="1" applyBorder="1" applyAlignment="1" applyProtection="1">
      <alignment horizontal="center" vertical="center" wrapText="1"/>
      <protection/>
    </xf>
    <xf numFmtId="0" fontId="14" fillId="0" borderId="43" xfId="0" applyFont="1" applyFill="1" applyBorder="1" applyAlignment="1">
      <alignment horizontal="center" vertical="center"/>
    </xf>
    <xf numFmtId="0" fontId="14" fillId="3" borderId="43" xfId="0" applyFont="1" applyFill="1" applyBorder="1" applyAlignment="1" applyProtection="1">
      <alignment horizontal="center" vertical="center"/>
      <protection/>
    </xf>
    <xf numFmtId="198" fontId="14" fillId="0" borderId="29" xfId="0" applyNumberFormat="1" applyFont="1" applyFill="1" applyBorder="1" applyAlignment="1" applyProtection="1">
      <alignment horizontal="center" vertical="center"/>
      <protection locked="0"/>
    </xf>
    <xf numFmtId="198" fontId="14" fillId="0" borderId="30" xfId="0" applyNumberFormat="1" applyFont="1" applyFill="1" applyBorder="1" applyAlignment="1" applyProtection="1">
      <alignment horizontal="center" vertical="center"/>
      <protection locked="0"/>
    </xf>
    <xf numFmtId="0" fontId="14" fillId="0" borderId="18" xfId="0" applyFont="1" applyFill="1" applyBorder="1" applyAlignment="1">
      <alignment horizontal="center" vertical="center"/>
    </xf>
    <xf numFmtId="0" fontId="14" fillId="0" borderId="28" xfId="0" applyFont="1" applyFill="1" applyBorder="1" applyAlignment="1">
      <alignment horizontal="center" vertical="center"/>
    </xf>
    <xf numFmtId="199" fontId="14" fillId="0" borderId="18" xfId="0" applyNumberFormat="1" applyFont="1" applyBorder="1" applyAlignment="1" applyProtection="1">
      <alignment horizontal="center" vertical="center"/>
      <protection locked="0"/>
    </xf>
    <xf numFmtId="199" fontId="14" fillId="0" borderId="28" xfId="0" applyNumberFormat="1" applyFont="1" applyBorder="1" applyAlignment="1" applyProtection="1">
      <alignment horizontal="center" vertical="center"/>
      <protection locked="0"/>
    </xf>
    <xf numFmtId="199" fontId="14" fillId="0" borderId="29" xfId="0" applyNumberFormat="1" applyFont="1" applyBorder="1" applyAlignment="1" applyProtection="1">
      <alignment horizontal="center" vertical="center"/>
      <protection locked="0"/>
    </xf>
    <xf numFmtId="199" fontId="14" fillId="0" borderId="30" xfId="0" applyNumberFormat="1" applyFont="1" applyBorder="1" applyAlignment="1" applyProtection="1">
      <alignment horizontal="center" vertical="center"/>
      <protection locked="0"/>
    </xf>
    <xf numFmtId="0" fontId="14" fillId="0" borderId="43" xfId="0" applyFont="1" applyFill="1" applyBorder="1" applyAlignment="1" applyProtection="1">
      <alignment horizontal="center" vertical="center"/>
      <protection locked="0"/>
    </xf>
    <xf numFmtId="0" fontId="14" fillId="0" borderId="0" xfId="0" applyFont="1" applyFill="1" applyAlignment="1">
      <alignment horizontal="center" vertical="center"/>
    </xf>
    <xf numFmtId="0" fontId="17" fillId="0" borderId="0" xfId="0" applyFont="1" applyBorder="1" applyAlignment="1">
      <alignment horizontal="center"/>
    </xf>
    <xf numFmtId="0" fontId="14" fillId="0" borderId="56" xfId="0" applyFont="1" applyFill="1" applyBorder="1" applyAlignment="1" applyProtection="1">
      <alignment horizontal="left" vertical="center"/>
      <protection/>
    </xf>
    <xf numFmtId="0" fontId="14" fillId="0" borderId="96" xfId="0" applyFont="1" applyFill="1" applyBorder="1" applyAlignment="1" applyProtection="1">
      <alignment horizontal="center" vertical="center"/>
      <protection locked="0"/>
    </xf>
    <xf numFmtId="0" fontId="17" fillId="0" borderId="0" xfId="0" applyFont="1" applyBorder="1" applyAlignment="1" applyProtection="1">
      <alignment horizontal="center"/>
      <protection/>
    </xf>
    <xf numFmtId="0" fontId="17" fillId="0" borderId="90" xfId="0" applyFont="1" applyBorder="1" applyAlignment="1">
      <alignment vertical="center"/>
    </xf>
    <xf numFmtId="0" fontId="17" fillId="0" borderId="17" xfId="0" applyFont="1" applyBorder="1" applyAlignment="1">
      <alignment vertical="center"/>
    </xf>
    <xf numFmtId="0" fontId="14" fillId="0" borderId="15" xfId="0" applyFont="1" applyFill="1" applyBorder="1" applyAlignment="1" applyProtection="1">
      <alignment horizontal="left" vertical="center"/>
      <protection/>
    </xf>
    <xf numFmtId="0" fontId="14" fillId="0" borderId="35" xfId="0" applyFont="1" applyFill="1" applyBorder="1" applyAlignment="1" applyProtection="1">
      <alignment horizontal="left" vertical="center"/>
      <protection/>
    </xf>
    <xf numFmtId="0" fontId="14" fillId="0" borderId="16" xfId="0" applyFont="1" applyFill="1" applyBorder="1" applyAlignment="1" applyProtection="1">
      <alignment horizontal="left" vertical="center"/>
      <protection/>
    </xf>
    <xf numFmtId="0" fontId="14" fillId="0" borderId="100" xfId="0" applyFont="1" applyFill="1" applyBorder="1" applyAlignment="1" applyProtection="1">
      <alignment horizontal="left" vertical="center"/>
      <protection/>
    </xf>
    <xf numFmtId="0" fontId="14" fillId="0" borderId="0" xfId="0" applyFont="1" applyFill="1" applyBorder="1" applyAlignment="1" applyProtection="1">
      <alignment horizontal="left" vertical="center"/>
      <protection/>
    </xf>
    <xf numFmtId="0" fontId="14" fillId="0" borderId="101" xfId="0" applyFont="1" applyFill="1" applyBorder="1" applyAlignment="1" applyProtection="1">
      <alignment horizontal="left" vertical="center"/>
      <protection/>
    </xf>
    <xf numFmtId="0" fontId="14" fillId="0" borderId="85" xfId="0" applyFont="1" applyFill="1" applyBorder="1" applyAlignment="1" applyProtection="1">
      <alignment horizontal="left" vertical="center"/>
      <protection/>
    </xf>
    <xf numFmtId="0" fontId="14" fillId="0" borderId="64" xfId="0" applyFont="1" applyFill="1" applyBorder="1" applyAlignment="1" applyProtection="1">
      <alignment horizontal="left" vertical="center"/>
      <protection/>
    </xf>
    <xf numFmtId="0" fontId="14" fillId="0" borderId="102" xfId="0" applyFont="1" applyFill="1" applyBorder="1" applyAlignment="1" applyProtection="1">
      <alignment horizontal="left" vertical="center"/>
      <protection/>
    </xf>
    <xf numFmtId="0" fontId="14" fillId="0" borderId="62" xfId="0" applyFont="1" applyFill="1" applyBorder="1" applyAlignment="1" applyProtection="1">
      <alignment horizontal="left" vertical="center"/>
      <protection/>
    </xf>
    <xf numFmtId="0" fontId="14" fillId="0" borderId="32" xfId="0" applyFont="1" applyFill="1" applyBorder="1" applyAlignment="1" applyProtection="1">
      <alignment horizontal="left" vertical="center"/>
      <protection/>
    </xf>
    <xf numFmtId="0" fontId="14" fillId="0" borderId="103" xfId="0" applyFont="1" applyFill="1" applyBorder="1" applyAlignment="1" applyProtection="1">
      <alignment horizontal="left" vertical="center"/>
      <protection/>
    </xf>
    <xf numFmtId="0" fontId="17" fillId="0" borderId="60" xfId="0" applyFont="1" applyBorder="1" applyAlignment="1">
      <alignment horizontal="left" vertical="center" wrapText="1"/>
    </xf>
    <xf numFmtId="0" fontId="17" fillId="0" borderId="42" xfId="0" applyFont="1" applyBorder="1" applyAlignment="1">
      <alignment horizontal="left" vertical="center" wrapText="1"/>
    </xf>
    <xf numFmtId="0" fontId="14" fillId="0" borderId="60" xfId="0" applyFont="1" applyFill="1" applyBorder="1" applyAlignment="1">
      <alignment horizontal="left" vertical="center" wrapText="1"/>
    </xf>
    <xf numFmtId="0" fontId="14" fillId="0" borderId="42" xfId="0" applyFont="1" applyFill="1" applyBorder="1" applyAlignment="1">
      <alignment horizontal="left" vertical="center" wrapText="1"/>
    </xf>
    <xf numFmtId="0" fontId="17" fillId="0" borderId="90" xfId="0" applyFont="1" applyBorder="1" applyAlignment="1">
      <alignment horizontal="left" vertical="center"/>
    </xf>
    <xf numFmtId="0" fontId="17" fillId="0" borderId="17" xfId="0" applyFont="1" applyBorder="1" applyAlignment="1">
      <alignment horizontal="left" vertical="center"/>
    </xf>
    <xf numFmtId="0" fontId="14" fillId="0" borderId="36" xfId="0" applyFont="1" applyFill="1" applyBorder="1" applyAlignment="1">
      <alignment horizontal="justify" vertical="center" wrapText="1"/>
    </xf>
    <xf numFmtId="0" fontId="14" fillId="0" borderId="36" xfId="0" applyFont="1" applyFill="1" applyBorder="1" applyAlignment="1">
      <alignment horizontal="justify" vertical="center" shrinkToFit="1"/>
    </xf>
    <xf numFmtId="0" fontId="17" fillId="0" borderId="90" xfId="0" applyFont="1" applyBorder="1" applyAlignment="1">
      <alignment vertical="center" shrinkToFit="1"/>
    </xf>
    <xf numFmtId="0" fontId="17" fillId="0" borderId="19" xfId="0" applyFont="1" applyBorder="1" applyAlignment="1">
      <alignment vertical="center" shrinkToFit="1"/>
    </xf>
    <xf numFmtId="0" fontId="14" fillId="0" borderId="36" xfId="0" applyFont="1" applyFill="1" applyBorder="1" applyAlignment="1" applyProtection="1">
      <alignment horizontal="left" vertical="center"/>
      <protection/>
    </xf>
    <xf numFmtId="0" fontId="14" fillId="0" borderId="90" xfId="0" applyFont="1" applyFill="1" applyBorder="1" applyAlignment="1" applyProtection="1">
      <alignment horizontal="left" vertical="center"/>
      <protection/>
    </xf>
    <xf numFmtId="0" fontId="14" fillId="0" borderId="17" xfId="0" applyFont="1" applyFill="1" applyBorder="1" applyAlignment="1" applyProtection="1">
      <alignment horizontal="left" vertical="center"/>
      <protection/>
    </xf>
    <xf numFmtId="0" fontId="14" fillId="0" borderId="36" xfId="0" applyFont="1" applyFill="1" applyBorder="1" applyAlignment="1">
      <alignment horizontal="center" vertical="center"/>
    </xf>
    <xf numFmtId="0" fontId="14" fillId="0" borderId="17" xfId="0" applyFont="1" applyFill="1" applyBorder="1" applyAlignment="1">
      <alignment horizontal="center" vertical="center"/>
    </xf>
    <xf numFmtId="0" fontId="14" fillId="0" borderId="64" xfId="0" applyFont="1" applyFill="1" applyBorder="1" applyAlignment="1" applyProtection="1">
      <alignment horizontal="center" vertical="top"/>
      <protection/>
    </xf>
    <xf numFmtId="0" fontId="31" fillId="2" borderId="0" xfId="0" applyFont="1" applyFill="1" applyBorder="1" applyAlignment="1">
      <alignment horizontal="left" vertical="distributed" wrapText="1"/>
    </xf>
    <xf numFmtId="0" fontId="30" fillId="2" borderId="0" xfId="0" applyFont="1" applyFill="1" applyBorder="1" applyAlignment="1">
      <alignment horizontal="left" vertical="distributed" wrapText="1"/>
    </xf>
    <xf numFmtId="0" fontId="14" fillId="0" borderId="0" xfId="0" applyFont="1" applyFill="1" applyBorder="1" applyAlignment="1" applyProtection="1">
      <alignment horizontal="center" vertical="center"/>
      <protection/>
    </xf>
    <xf numFmtId="0" fontId="14" fillId="0" borderId="64" xfId="0" applyFont="1" applyFill="1" applyBorder="1" applyAlignment="1" applyProtection="1">
      <alignment horizontal="center" vertical="center"/>
      <protection/>
    </xf>
    <xf numFmtId="0" fontId="7" fillId="0" borderId="76" xfId="0" applyFont="1" applyFill="1" applyBorder="1" applyAlignment="1" applyProtection="1">
      <alignment horizontal="center" vertical="center"/>
      <protection/>
    </xf>
    <xf numFmtId="0" fontId="7" fillId="0" borderId="75" xfId="0" applyFont="1" applyFill="1" applyBorder="1" applyAlignment="1" applyProtection="1">
      <alignment horizontal="center" vertical="center"/>
      <protection/>
    </xf>
    <xf numFmtId="0" fontId="7" fillId="0" borderId="83" xfId="0" applyFont="1" applyFill="1" applyBorder="1" applyAlignment="1" applyProtection="1">
      <alignment horizontal="center" vertical="center"/>
      <protection/>
    </xf>
    <xf numFmtId="0" fontId="7" fillId="0" borderId="104" xfId="0" applyFont="1" applyFill="1" applyBorder="1" applyAlignment="1" applyProtection="1">
      <alignment horizontal="left" vertical="center"/>
      <protection/>
    </xf>
    <xf numFmtId="0" fontId="7" fillId="0" borderId="56" xfId="0" applyFont="1" applyFill="1" applyBorder="1" applyAlignment="1" applyProtection="1">
      <alignment horizontal="left" vertical="center"/>
      <protection/>
    </xf>
    <xf numFmtId="0" fontId="7" fillId="0" borderId="100" xfId="0" applyFont="1" applyFill="1" applyBorder="1" applyAlignment="1" applyProtection="1">
      <alignment horizontal="left" vertical="center"/>
      <protection/>
    </xf>
    <xf numFmtId="0" fontId="7" fillId="0" borderId="0" xfId="0" applyFont="1" applyFill="1" applyBorder="1" applyAlignment="1" applyProtection="1">
      <alignment horizontal="left" vertical="center"/>
      <protection/>
    </xf>
    <xf numFmtId="0" fontId="7" fillId="0" borderId="85" xfId="0" applyFont="1" applyFill="1" applyBorder="1" applyAlignment="1" applyProtection="1">
      <alignment horizontal="left" vertical="center"/>
      <protection/>
    </xf>
    <xf numFmtId="0" fontId="7" fillId="0" borderId="64" xfId="0" applyFont="1" applyFill="1" applyBorder="1" applyAlignment="1" applyProtection="1">
      <alignment horizontal="left" vertical="center"/>
      <protection/>
    </xf>
    <xf numFmtId="0" fontId="14" fillId="0" borderId="56" xfId="0" applyFont="1" applyFill="1" applyBorder="1" applyAlignment="1" applyProtection="1">
      <alignment horizontal="center"/>
      <protection/>
    </xf>
    <xf numFmtId="0" fontId="14" fillId="0" borderId="56" xfId="0" applyFont="1" applyFill="1" applyBorder="1" applyAlignment="1" applyProtection="1">
      <alignment horizontal="center"/>
      <protection locked="0"/>
    </xf>
    <xf numFmtId="0" fontId="7" fillId="0" borderId="71" xfId="0" applyFont="1" applyFill="1" applyBorder="1" applyAlignment="1" applyProtection="1">
      <alignment horizontal="center" vertical="center"/>
      <protection/>
    </xf>
    <xf numFmtId="0" fontId="31" fillId="2" borderId="0" xfId="0" applyFont="1" applyFill="1" applyAlignment="1">
      <alignment horizontal="left"/>
    </xf>
    <xf numFmtId="0" fontId="14" fillId="2" borderId="0" xfId="0" applyFont="1" applyFill="1" applyAlignment="1">
      <alignment horizontal="left"/>
    </xf>
    <xf numFmtId="0" fontId="7" fillId="3" borderId="97" xfId="0" applyFont="1" applyFill="1" applyBorder="1" applyAlignment="1">
      <alignment horizontal="center" vertical="center" wrapText="1"/>
    </xf>
    <xf numFmtId="0" fontId="0" fillId="0" borderId="98" xfId="0" applyBorder="1" applyAlignment="1">
      <alignment horizontal="center"/>
    </xf>
    <xf numFmtId="0" fontId="0" fillId="0" borderId="99" xfId="0" applyBorder="1" applyAlignment="1">
      <alignment horizontal="center"/>
    </xf>
    <xf numFmtId="198" fontId="14" fillId="0" borderId="55" xfId="0" applyNumberFormat="1" applyFont="1" applyFill="1" applyBorder="1" applyAlignment="1">
      <alignment horizontal="center" vertical="center"/>
    </xf>
    <xf numFmtId="198" fontId="14" fillId="0" borderId="96" xfId="0" applyNumberFormat="1" applyFont="1" applyFill="1" applyBorder="1" applyAlignment="1">
      <alignment horizontal="center" vertical="center"/>
    </xf>
    <xf numFmtId="0" fontId="7" fillId="3" borderId="92" xfId="0" applyFont="1" applyFill="1" applyBorder="1" applyAlignment="1">
      <alignment horizontal="center" vertical="center" wrapText="1"/>
    </xf>
    <xf numFmtId="0" fontId="7" fillId="3" borderId="66" xfId="0" applyFont="1" applyFill="1" applyBorder="1" applyAlignment="1">
      <alignment horizontal="center" vertical="center" wrapText="1"/>
    </xf>
    <xf numFmtId="0" fontId="7" fillId="3" borderId="93" xfId="0" applyFont="1" applyFill="1" applyBorder="1" applyAlignment="1">
      <alignment horizontal="center" vertical="center" wrapText="1"/>
    </xf>
    <xf numFmtId="0" fontId="7" fillId="0" borderId="104" xfId="0" applyFont="1" applyBorder="1" applyAlignment="1">
      <alignment horizontal="center" vertical="center"/>
    </xf>
    <xf numFmtId="0" fontId="7" fillId="0" borderId="100" xfId="0" applyFont="1" applyBorder="1" applyAlignment="1">
      <alignment horizontal="center" vertical="center"/>
    </xf>
    <xf numFmtId="0" fontId="14" fillId="0" borderId="85" xfId="0" applyFont="1" applyBorder="1" applyAlignment="1">
      <alignment horizontal="center"/>
    </xf>
    <xf numFmtId="0" fontId="23" fillId="3" borderId="20" xfId="0" applyFont="1" applyFill="1" applyBorder="1" applyAlignment="1">
      <alignment horizontal="center" vertical="center"/>
    </xf>
    <xf numFmtId="0" fontId="23" fillId="3" borderId="70" xfId="0" applyFont="1" applyFill="1" applyBorder="1" applyAlignment="1">
      <alignment horizontal="center" vertical="center"/>
    </xf>
    <xf numFmtId="0" fontId="23" fillId="3" borderId="94" xfId="0" applyFont="1" applyFill="1" applyBorder="1" applyAlignment="1">
      <alignment horizontal="center" vertical="center" wrapText="1"/>
    </xf>
    <xf numFmtId="0" fontId="20" fillId="3" borderId="42" xfId="0" applyFont="1" applyFill="1" applyBorder="1" applyAlignment="1">
      <alignment vertical="center"/>
    </xf>
    <xf numFmtId="0" fontId="20" fillId="3" borderId="49" xfId="0" applyFont="1" applyFill="1" applyBorder="1" applyAlignment="1">
      <alignment horizontal="center" vertical="center"/>
    </xf>
    <xf numFmtId="0" fontId="20" fillId="3" borderId="68" xfId="0" applyFont="1" applyFill="1" applyBorder="1" applyAlignment="1">
      <alignment horizontal="center" vertical="center"/>
    </xf>
    <xf numFmtId="0" fontId="29" fillId="3" borderId="49" xfId="0" applyFont="1" applyFill="1" applyBorder="1" applyAlignment="1">
      <alignment horizontal="center" vertical="center"/>
    </xf>
    <xf numFmtId="0" fontId="29" fillId="3" borderId="68" xfId="0" applyFont="1" applyFill="1" applyBorder="1" applyAlignment="1">
      <alignment horizontal="center" vertical="center"/>
    </xf>
    <xf numFmtId="0" fontId="29" fillId="3" borderId="22" xfId="0" applyFont="1" applyFill="1" applyBorder="1" applyAlignment="1">
      <alignment horizontal="center" vertical="center"/>
    </xf>
    <xf numFmtId="2" fontId="39" fillId="2" borderId="56" xfId="0" applyNumberFormat="1" applyFont="1" applyFill="1" applyBorder="1" applyAlignment="1">
      <alignment horizontal="center" vertical="center"/>
    </xf>
    <xf numFmtId="2" fontId="39" fillId="2" borderId="0" xfId="0" applyNumberFormat="1" applyFont="1" applyFill="1" applyBorder="1" applyAlignment="1">
      <alignment horizontal="center" vertical="center"/>
    </xf>
    <xf numFmtId="0" fontId="39" fillId="0" borderId="64" xfId="0" applyFont="1" applyBorder="1" applyAlignment="1">
      <alignment/>
    </xf>
    <xf numFmtId="2" fontId="39" fillId="2" borderId="56" xfId="0" applyNumberFormat="1" applyFont="1" applyFill="1" applyBorder="1" applyAlignment="1" applyProtection="1">
      <alignment horizontal="center" vertical="center"/>
      <protection/>
    </xf>
    <xf numFmtId="2" fontId="39" fillId="2" borderId="0" xfId="0" applyNumberFormat="1" applyFont="1" applyFill="1" applyBorder="1" applyAlignment="1" applyProtection="1">
      <alignment horizontal="center" vertical="center"/>
      <protection/>
    </xf>
    <xf numFmtId="0" fontId="39" fillId="0" borderId="64" xfId="0" applyFont="1" applyBorder="1" applyAlignment="1" applyProtection="1">
      <alignment/>
      <protection/>
    </xf>
    <xf numFmtId="200" fontId="14" fillId="0" borderId="50" xfId="0" applyNumberFormat="1" applyFont="1" applyBorder="1" applyAlignment="1" applyProtection="1">
      <alignment horizontal="left" vertical="center"/>
      <protection/>
    </xf>
    <xf numFmtId="200" fontId="14" fillId="0" borderId="63" xfId="0" applyNumberFormat="1" applyFont="1" applyBorder="1" applyAlignment="1" applyProtection="1">
      <alignment horizontal="left" vertical="center"/>
      <protection/>
    </xf>
    <xf numFmtId="200" fontId="14" fillId="0" borderId="65" xfId="0" applyNumberFormat="1" applyFont="1" applyBorder="1" applyAlignment="1" applyProtection="1">
      <alignment horizontal="left" vertical="center"/>
      <protection/>
    </xf>
    <xf numFmtId="0" fontId="14" fillId="0" borderId="85" xfId="0" applyFont="1" applyBorder="1" applyAlignment="1" applyProtection="1">
      <alignment horizontal="center" vertical="center"/>
      <protection locked="0"/>
    </xf>
    <xf numFmtId="0" fontId="14" fillId="0" borderId="65" xfId="0" applyFont="1" applyBorder="1" applyAlignment="1" applyProtection="1">
      <alignment horizontal="center" vertical="center"/>
      <protection locked="0"/>
    </xf>
    <xf numFmtId="0" fontId="14" fillId="0" borderId="62" xfId="0" applyFont="1" applyBorder="1" applyAlignment="1" applyProtection="1">
      <alignment horizontal="center" vertical="center"/>
      <protection/>
    </xf>
    <xf numFmtId="0" fontId="14" fillId="0" borderId="84" xfId="0" applyFont="1" applyBorder="1" applyAlignment="1" applyProtection="1">
      <alignment horizontal="center" vertical="center"/>
      <protection/>
    </xf>
    <xf numFmtId="0" fontId="20" fillId="0" borderId="60" xfId="0" applyFont="1" applyFill="1" applyBorder="1" applyAlignment="1" applyProtection="1">
      <alignment horizontal="center" vertical="center"/>
      <protection/>
    </xf>
    <xf numFmtId="0" fontId="20" fillId="0" borderId="43" xfId="0" applyFont="1" applyFill="1" applyBorder="1" applyAlignment="1" applyProtection="1">
      <alignment horizontal="center" vertical="center"/>
      <protection/>
    </xf>
    <xf numFmtId="0" fontId="14" fillId="0" borderId="62" xfId="0" applyFont="1" applyBorder="1" applyAlignment="1" applyProtection="1">
      <alignment horizontal="center" vertical="center"/>
      <protection locked="0"/>
    </xf>
    <xf numFmtId="0" fontId="14" fillId="0" borderId="84" xfId="0" applyFont="1" applyBorder="1" applyAlignment="1" applyProtection="1">
      <alignment horizontal="center" vertical="center"/>
      <protection locked="0"/>
    </xf>
    <xf numFmtId="0" fontId="17" fillId="0" borderId="18" xfId="0" applyFont="1" applyFill="1" applyBorder="1" applyAlignment="1">
      <alignment horizontal="center" vertical="center"/>
    </xf>
    <xf numFmtId="0" fontId="17" fillId="0" borderId="28" xfId="0" applyFont="1" applyFill="1" applyBorder="1" applyAlignment="1">
      <alignment horizontal="center" vertical="center"/>
    </xf>
    <xf numFmtId="0" fontId="17" fillId="0" borderId="18" xfId="0" applyFont="1" applyBorder="1" applyAlignment="1" applyProtection="1">
      <alignment horizontal="center" vertical="center"/>
      <protection locked="0"/>
    </xf>
    <xf numFmtId="0" fontId="17" fillId="0" borderId="28" xfId="0" applyFont="1" applyBorder="1" applyAlignment="1" applyProtection="1">
      <alignment horizontal="center" vertical="center"/>
      <protection locked="0"/>
    </xf>
    <xf numFmtId="0" fontId="17" fillId="0" borderId="29" xfId="0" applyFont="1" applyBorder="1" applyAlignment="1" applyProtection="1">
      <alignment horizontal="center" vertical="center"/>
      <protection locked="0"/>
    </xf>
    <xf numFmtId="0" fontId="17" fillId="0" borderId="30" xfId="0" applyFont="1" applyBorder="1" applyAlignment="1" applyProtection="1">
      <alignment horizontal="center" vertical="center"/>
      <protection locked="0"/>
    </xf>
    <xf numFmtId="49" fontId="23" fillId="3" borderId="21" xfId="0" applyNumberFormat="1" applyFont="1" applyFill="1" applyBorder="1" applyAlignment="1">
      <alignment horizontal="center" vertical="center"/>
    </xf>
    <xf numFmtId="49" fontId="23" fillId="3" borderId="27" xfId="0" applyNumberFormat="1" applyFont="1" applyFill="1" applyBorder="1" applyAlignment="1">
      <alignment horizontal="center" vertical="center"/>
    </xf>
    <xf numFmtId="0" fontId="7" fillId="3" borderId="49" xfId="0" applyFont="1" applyFill="1" applyBorder="1" applyAlignment="1">
      <alignment horizontal="center" vertical="center" wrapText="1"/>
    </xf>
    <xf numFmtId="0" fontId="7" fillId="3" borderId="22" xfId="0" applyFont="1" applyFill="1" applyBorder="1" applyAlignment="1">
      <alignment horizontal="center" vertical="center" wrapText="1"/>
    </xf>
    <xf numFmtId="0" fontId="14" fillId="0" borderId="44" xfId="0" applyFont="1" applyFill="1" applyBorder="1" applyAlignment="1" applyProtection="1">
      <alignment horizontal="center" vertical="center"/>
      <protection locked="0"/>
    </xf>
    <xf numFmtId="198" fontId="14" fillId="0" borderId="17" xfId="0" applyNumberFormat="1" applyFont="1" applyFill="1" applyBorder="1" applyAlignment="1" applyProtection="1">
      <alignment horizontal="center" vertical="center"/>
      <protection locked="0"/>
    </xf>
    <xf numFmtId="198" fontId="14" fillId="0" borderId="5" xfId="0" applyNumberFormat="1" applyFont="1" applyFill="1" applyBorder="1" applyAlignment="1" applyProtection="1">
      <alignment horizontal="center" vertical="center"/>
      <protection locked="0"/>
    </xf>
    <xf numFmtId="0" fontId="14" fillId="2" borderId="92" xfId="0" applyFont="1" applyFill="1" applyBorder="1" applyAlignment="1" applyProtection="1">
      <alignment horizontal="left" vertical="top" wrapText="1"/>
      <protection locked="0"/>
    </xf>
    <xf numFmtId="0" fontId="14" fillId="2" borderId="56" xfId="0" applyFont="1" applyFill="1" applyBorder="1" applyAlignment="1" applyProtection="1">
      <alignment horizontal="left" vertical="top" wrapText="1"/>
      <protection locked="0"/>
    </xf>
    <xf numFmtId="0" fontId="14" fillId="2" borderId="50" xfId="0" applyFont="1" applyFill="1" applyBorder="1" applyAlignment="1" applyProtection="1">
      <alignment horizontal="left" vertical="top" wrapText="1"/>
      <protection locked="0"/>
    </xf>
    <xf numFmtId="0" fontId="14" fillId="2" borderId="66" xfId="0" applyFont="1" applyFill="1" applyBorder="1" applyAlignment="1" applyProtection="1">
      <alignment horizontal="left" vertical="top" wrapText="1"/>
      <protection locked="0"/>
    </xf>
    <xf numFmtId="0" fontId="14" fillId="2" borderId="0" xfId="0" applyFont="1" applyFill="1" applyBorder="1" applyAlignment="1" applyProtection="1">
      <alignment horizontal="left" vertical="top" wrapText="1"/>
      <protection locked="0"/>
    </xf>
    <xf numFmtId="0" fontId="14" fillId="2" borderId="63" xfId="0" applyFont="1" applyFill="1" applyBorder="1" applyAlignment="1" applyProtection="1">
      <alignment horizontal="left" vertical="top" wrapText="1"/>
      <protection locked="0"/>
    </xf>
    <xf numFmtId="0" fontId="14" fillId="2" borderId="93" xfId="0" applyFont="1" applyFill="1" applyBorder="1" applyAlignment="1" applyProtection="1">
      <alignment horizontal="left" vertical="top" wrapText="1"/>
      <protection locked="0"/>
    </xf>
    <xf numFmtId="0" fontId="14" fillId="2" borderId="64" xfId="0" applyFont="1" applyFill="1" applyBorder="1" applyAlignment="1" applyProtection="1">
      <alignment horizontal="left" vertical="top" wrapText="1"/>
      <protection locked="0"/>
    </xf>
    <xf numFmtId="0" fontId="14" fillId="2" borderId="65" xfId="0" applyFont="1" applyFill="1" applyBorder="1" applyAlignment="1" applyProtection="1">
      <alignment horizontal="left" vertical="top" wrapText="1"/>
      <protection locked="0"/>
    </xf>
    <xf numFmtId="0" fontId="14" fillId="0" borderId="55" xfId="0" applyFont="1" applyBorder="1" applyAlignment="1" applyProtection="1">
      <alignment horizontal="center" vertical="center"/>
      <protection locked="0"/>
    </xf>
    <xf numFmtId="0" fontId="14" fillId="0" borderId="96" xfId="0" applyFont="1" applyBorder="1" applyAlignment="1" applyProtection="1">
      <alignment horizontal="center" vertical="center"/>
      <protection locked="0"/>
    </xf>
    <xf numFmtId="0" fontId="14" fillId="0" borderId="47" xfId="0" applyFont="1" applyBorder="1" applyAlignment="1">
      <alignment horizontal="left" vertical="center"/>
    </xf>
    <xf numFmtId="0" fontId="14" fillId="0" borderId="48" xfId="0" applyFont="1" applyBorder="1" applyAlignment="1">
      <alignment horizontal="left" vertical="center"/>
    </xf>
    <xf numFmtId="0" fontId="14" fillId="0" borderId="105" xfId="0" applyFont="1" applyBorder="1" applyAlignment="1">
      <alignment horizontal="left" vertical="center"/>
    </xf>
    <xf numFmtId="0" fontId="23" fillId="5" borderId="106" xfId="0" applyFont="1" applyFill="1" applyBorder="1" applyAlignment="1">
      <alignment horizontal="left" vertical="center" wrapText="1"/>
    </xf>
    <xf numFmtId="0" fontId="23" fillId="5" borderId="68" xfId="0" applyFont="1" applyFill="1" applyBorder="1" applyAlignment="1">
      <alignment horizontal="left" vertical="center" wrapText="1"/>
    </xf>
    <xf numFmtId="0" fontId="23" fillId="5" borderId="22" xfId="0" applyFont="1" applyFill="1" applyBorder="1" applyAlignment="1">
      <alignment horizontal="left" vertical="center" wrapText="1"/>
    </xf>
    <xf numFmtId="0" fontId="14" fillId="0" borderId="53" xfId="0" applyFont="1" applyBorder="1" applyAlignment="1">
      <alignment horizontal="left" vertical="center"/>
    </xf>
    <xf numFmtId="0" fontId="14" fillId="0" borderId="54" xfId="0" applyFont="1" applyBorder="1" applyAlignment="1">
      <alignment horizontal="left" vertical="center"/>
    </xf>
    <xf numFmtId="0" fontId="14" fillId="0" borderId="107" xfId="0" applyFont="1" applyBorder="1" applyAlignment="1">
      <alignment horizontal="left" vertical="center"/>
    </xf>
    <xf numFmtId="0" fontId="14" fillId="0" borderId="108" xfId="0" applyFont="1" applyBorder="1" applyAlignment="1" applyProtection="1">
      <alignment horizontal="center" vertical="center"/>
      <protection locked="0"/>
    </xf>
    <xf numFmtId="0" fontId="14" fillId="0" borderId="109" xfId="0" applyFont="1" applyBorder="1" applyAlignment="1" applyProtection="1">
      <alignment horizontal="center" vertical="center"/>
      <protection locked="0"/>
    </xf>
    <xf numFmtId="49" fontId="14" fillId="0" borderId="60" xfId="0" applyNumberFormat="1" applyFont="1" applyBorder="1" applyAlignment="1">
      <alignment horizontal="left" vertical="center"/>
    </xf>
    <xf numFmtId="49" fontId="14" fillId="0" borderId="59" xfId="0" applyNumberFormat="1" applyFont="1" applyBorder="1" applyAlignment="1">
      <alignment horizontal="left" vertical="center"/>
    </xf>
    <xf numFmtId="49" fontId="14" fillId="0" borderId="42" xfId="0" applyNumberFormat="1" applyFont="1" applyBorder="1" applyAlignment="1">
      <alignment horizontal="left" vertical="center"/>
    </xf>
    <xf numFmtId="0" fontId="23" fillId="3" borderId="49" xfId="0" applyFont="1" applyFill="1" applyBorder="1" applyAlignment="1" applyProtection="1">
      <alignment horizontal="center" vertical="center"/>
      <protection/>
    </xf>
    <xf numFmtId="0" fontId="0" fillId="0" borderId="94" xfId="0" applyBorder="1" applyAlignment="1">
      <alignment/>
    </xf>
    <xf numFmtId="0" fontId="20" fillId="0" borderId="60" xfId="0" applyFont="1" applyFill="1" applyBorder="1" applyAlignment="1" applyProtection="1">
      <alignment horizontal="left" vertical="center"/>
      <protection/>
    </xf>
    <xf numFmtId="0" fontId="20" fillId="0" borderId="42" xfId="0" applyFont="1" applyFill="1" applyBorder="1" applyAlignment="1" applyProtection="1">
      <alignment horizontal="left" vertical="center"/>
      <protection/>
    </xf>
    <xf numFmtId="0" fontId="23" fillId="3" borderId="106" xfId="0" applyFont="1" applyFill="1" applyBorder="1" applyAlignment="1">
      <alignment horizontal="left" vertical="center" wrapText="1"/>
    </xf>
    <xf numFmtId="0" fontId="23" fillId="3" borderId="68" xfId="0" applyFont="1" applyFill="1" applyBorder="1" applyAlignment="1">
      <alignment horizontal="left" vertical="center" wrapText="1"/>
    </xf>
    <xf numFmtId="0" fontId="23" fillId="3" borderId="22" xfId="0" applyFont="1" applyFill="1" applyBorder="1" applyAlignment="1">
      <alignment horizontal="left" vertical="center" wrapText="1"/>
    </xf>
    <xf numFmtId="49" fontId="14" fillId="0" borderId="55" xfId="0" applyNumberFormat="1" applyFont="1" applyFill="1" applyBorder="1" applyAlignment="1">
      <alignment horizontal="left" vertical="center"/>
    </xf>
    <xf numFmtId="49" fontId="14" fillId="0" borderId="61" xfId="0" applyNumberFormat="1" applyFont="1" applyFill="1" applyBorder="1" applyAlignment="1">
      <alignment horizontal="left" vertical="center"/>
    </xf>
    <xf numFmtId="49" fontId="14" fillId="0" borderId="44" xfId="0" applyNumberFormat="1" applyFont="1" applyFill="1" applyBorder="1" applyAlignment="1">
      <alignment horizontal="left" vertical="center"/>
    </xf>
    <xf numFmtId="0" fontId="31" fillId="2" borderId="0" xfId="0" applyFont="1" applyFill="1" applyAlignment="1">
      <alignment horizontal="justify" vertical="top" wrapText="1"/>
    </xf>
    <xf numFmtId="0" fontId="14" fillId="2" borderId="0" xfId="0" applyFont="1" applyFill="1" applyAlignment="1">
      <alignment horizontal="justify" vertical="top" wrapText="1"/>
    </xf>
    <xf numFmtId="0" fontId="31" fillId="2" borderId="0" xfId="0" applyFont="1" applyFill="1" applyAlignment="1">
      <alignment horizontal="justify" vertical="distributed" wrapText="1"/>
    </xf>
    <xf numFmtId="0" fontId="7" fillId="2" borderId="0" xfId="0" applyFont="1" applyFill="1" applyAlignment="1">
      <alignment horizontal="justify" vertical="distributed" wrapText="1"/>
    </xf>
    <xf numFmtId="0" fontId="30" fillId="2" borderId="0" xfId="0" applyFont="1" applyFill="1" applyAlignment="1">
      <alignment horizontal="left" vertical="distributed" wrapText="1"/>
    </xf>
    <xf numFmtId="0" fontId="23" fillId="0" borderId="33" xfId="0" applyNumberFormat="1" applyFont="1" applyBorder="1" applyAlignment="1">
      <alignment horizontal="left" vertical="center"/>
    </xf>
    <xf numFmtId="0" fontId="23" fillId="0" borderId="34" xfId="0" applyNumberFormat="1" applyFont="1" applyBorder="1" applyAlignment="1">
      <alignment horizontal="left" vertical="center"/>
    </xf>
    <xf numFmtId="0" fontId="23" fillId="0" borderId="33" xfId="0" applyNumberFormat="1" applyFont="1" applyFill="1" applyBorder="1" applyAlignment="1">
      <alignment horizontal="left" vertical="center"/>
    </xf>
    <xf numFmtId="0" fontId="23" fillId="0" borderId="34" xfId="0" applyNumberFormat="1" applyFont="1" applyFill="1" applyBorder="1" applyAlignment="1">
      <alignment horizontal="left" vertical="center"/>
    </xf>
    <xf numFmtId="0" fontId="9" fillId="0" borderId="32" xfId="0" applyFont="1" applyBorder="1" applyAlignment="1" applyProtection="1">
      <alignment horizontal="left"/>
      <protection locked="0"/>
    </xf>
  </cellXfs>
  <cellStyles count="8">
    <cellStyle name="Normal" xfId="0"/>
    <cellStyle name="Hyperlink" xfId="15"/>
    <cellStyle name="Followed Hyperlink" xfId="16"/>
    <cellStyle name="Currency" xfId="17"/>
    <cellStyle name="Currency [0]" xfId="18"/>
    <cellStyle name="Percent" xfId="19"/>
    <cellStyle name="Comma [0]" xfId="20"/>
    <cellStyle name="Comma" xfId="21"/>
  </cellStyles>
  <dxfs count="9">
    <dxf>
      <font>
        <color rgb="FFFFFFFF"/>
      </font>
      <border/>
    </dxf>
    <dxf>
      <font>
        <color rgb="FF000000"/>
      </font>
      <fill>
        <patternFill patternType="none">
          <bgColor indexed="65"/>
        </patternFill>
      </fill>
      <border/>
    </dxf>
    <dxf>
      <font>
        <b val="0"/>
        <i val="0"/>
        <color rgb="FFFF0000"/>
      </font>
      <border/>
    </dxf>
    <dxf>
      <font>
        <color rgb="FFFF6600"/>
      </font>
      <border/>
    </dxf>
    <dxf>
      <font>
        <color rgb="FF99CC00"/>
      </font>
      <border/>
    </dxf>
    <dxf>
      <font>
        <b/>
        <i val="0"/>
        <color rgb="FFFF0000"/>
      </font>
      <border/>
    </dxf>
    <dxf>
      <font>
        <b/>
        <i val="0"/>
        <color rgb="FFC0C0C0"/>
      </font>
      <border/>
    </dxf>
    <dxf>
      <font>
        <b/>
        <i val="0"/>
        <color rgb="FF99CC00"/>
      </font>
      <border/>
    </dxf>
    <dxf>
      <font>
        <b/>
        <i val="0"/>
        <color rgb="FFFF99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EB2E5"/>
      <rgbColor rgb="00CC99FF"/>
      <rgbColor rgb="00FFCC99"/>
      <rgbColor rgb="003366FF"/>
      <rgbColor rgb="0033CCCC"/>
      <rgbColor rgb="0099CC00"/>
      <rgbColor rgb="00FFCC00"/>
      <rgbColor rgb="00FF9900"/>
      <rgbColor rgb="00FF6600"/>
      <rgbColor rgb="00666699"/>
      <rgbColor rgb="00969696"/>
      <rgbColor rgb="00003366"/>
      <rgbColor rgb="00339966"/>
      <rgbColor rgb="00ECECEC"/>
      <rgbColor rgb="00FF87C3"/>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120</xdr:row>
      <xdr:rowOff>57150</xdr:rowOff>
    </xdr:from>
    <xdr:to>
      <xdr:col>6</xdr:col>
      <xdr:colOff>0</xdr:colOff>
      <xdr:row>120</xdr:row>
      <xdr:rowOff>57150</xdr:rowOff>
    </xdr:to>
    <xdr:sp>
      <xdr:nvSpPr>
        <xdr:cNvPr id="1" name="Line 450"/>
        <xdr:cNvSpPr>
          <a:spLocks/>
        </xdr:cNvSpPr>
      </xdr:nvSpPr>
      <xdr:spPr>
        <a:xfrm>
          <a:off x="3048000" y="22764750"/>
          <a:ext cx="1028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120</xdr:row>
      <xdr:rowOff>57150</xdr:rowOff>
    </xdr:from>
    <xdr:to>
      <xdr:col>9</xdr:col>
      <xdr:colOff>0</xdr:colOff>
      <xdr:row>120</xdr:row>
      <xdr:rowOff>57150</xdr:rowOff>
    </xdr:to>
    <xdr:sp>
      <xdr:nvSpPr>
        <xdr:cNvPr id="2" name="Line 454"/>
        <xdr:cNvSpPr>
          <a:spLocks/>
        </xdr:cNvSpPr>
      </xdr:nvSpPr>
      <xdr:spPr>
        <a:xfrm>
          <a:off x="4591050" y="22764750"/>
          <a:ext cx="1028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79</xdr:row>
      <xdr:rowOff>57150</xdr:rowOff>
    </xdr:from>
    <xdr:to>
      <xdr:col>6</xdr:col>
      <xdr:colOff>0</xdr:colOff>
      <xdr:row>79</xdr:row>
      <xdr:rowOff>57150</xdr:rowOff>
    </xdr:to>
    <xdr:sp>
      <xdr:nvSpPr>
        <xdr:cNvPr id="3" name="Line 457"/>
        <xdr:cNvSpPr>
          <a:spLocks/>
        </xdr:cNvSpPr>
      </xdr:nvSpPr>
      <xdr:spPr>
        <a:xfrm>
          <a:off x="3048000" y="15125700"/>
          <a:ext cx="1028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79</xdr:row>
      <xdr:rowOff>57150</xdr:rowOff>
    </xdr:from>
    <xdr:to>
      <xdr:col>9</xdr:col>
      <xdr:colOff>0</xdr:colOff>
      <xdr:row>79</xdr:row>
      <xdr:rowOff>57150</xdr:rowOff>
    </xdr:to>
    <xdr:sp>
      <xdr:nvSpPr>
        <xdr:cNvPr id="4" name="Line 458"/>
        <xdr:cNvSpPr>
          <a:spLocks/>
        </xdr:cNvSpPr>
      </xdr:nvSpPr>
      <xdr:spPr>
        <a:xfrm>
          <a:off x="4591050" y="15125700"/>
          <a:ext cx="1028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514350</xdr:colOff>
      <xdr:row>538</xdr:row>
      <xdr:rowOff>9525</xdr:rowOff>
    </xdr:from>
    <xdr:to>
      <xdr:col>0</xdr:col>
      <xdr:colOff>381000</xdr:colOff>
      <xdr:row>538</xdr:row>
      <xdr:rowOff>9525</xdr:rowOff>
    </xdr:to>
    <xdr:sp>
      <xdr:nvSpPr>
        <xdr:cNvPr id="5" name="Line 501"/>
        <xdr:cNvSpPr>
          <a:spLocks/>
        </xdr:cNvSpPr>
      </xdr:nvSpPr>
      <xdr:spPr>
        <a:xfrm flipH="1">
          <a:off x="514350" y="108051600"/>
          <a:ext cx="0" cy="0"/>
        </a:xfrm>
        <a:prstGeom prst="line">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819150</xdr:colOff>
      <xdr:row>538</xdr:row>
      <xdr:rowOff>9525</xdr:rowOff>
    </xdr:from>
    <xdr:to>
      <xdr:col>1</xdr:col>
      <xdr:colOff>828675</xdr:colOff>
      <xdr:row>538</xdr:row>
      <xdr:rowOff>9525</xdr:rowOff>
    </xdr:to>
    <xdr:sp>
      <xdr:nvSpPr>
        <xdr:cNvPr id="6" name="Line 504"/>
        <xdr:cNvSpPr>
          <a:spLocks/>
        </xdr:cNvSpPr>
      </xdr:nvSpPr>
      <xdr:spPr>
        <a:xfrm flipH="1">
          <a:off x="1333500" y="108051600"/>
          <a:ext cx="9525" cy="0"/>
        </a:xfrm>
        <a:prstGeom prst="line">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538</xdr:row>
      <xdr:rowOff>9525</xdr:rowOff>
    </xdr:from>
    <xdr:to>
      <xdr:col>2</xdr:col>
      <xdr:colOff>0</xdr:colOff>
      <xdr:row>538</xdr:row>
      <xdr:rowOff>9525</xdr:rowOff>
    </xdr:to>
    <xdr:sp>
      <xdr:nvSpPr>
        <xdr:cNvPr id="7" name="Line 505"/>
        <xdr:cNvSpPr>
          <a:spLocks/>
        </xdr:cNvSpPr>
      </xdr:nvSpPr>
      <xdr:spPr>
        <a:xfrm flipH="1">
          <a:off x="2019300" y="108051600"/>
          <a:ext cx="0" cy="0"/>
        </a:xfrm>
        <a:prstGeom prst="line">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536</xdr:row>
      <xdr:rowOff>9525</xdr:rowOff>
    </xdr:from>
    <xdr:to>
      <xdr:col>2</xdr:col>
      <xdr:colOff>0</xdr:colOff>
      <xdr:row>536</xdr:row>
      <xdr:rowOff>9525</xdr:rowOff>
    </xdr:to>
    <xdr:sp>
      <xdr:nvSpPr>
        <xdr:cNvPr id="8" name="Line 506"/>
        <xdr:cNvSpPr>
          <a:spLocks/>
        </xdr:cNvSpPr>
      </xdr:nvSpPr>
      <xdr:spPr>
        <a:xfrm flipH="1">
          <a:off x="2019300" y="107708700"/>
          <a:ext cx="0" cy="0"/>
        </a:xfrm>
        <a:prstGeom prst="line">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537</xdr:row>
      <xdr:rowOff>76200</xdr:rowOff>
    </xdr:from>
    <xdr:to>
      <xdr:col>2</xdr:col>
      <xdr:colOff>504825</xdr:colOff>
      <xdr:row>537</xdr:row>
      <xdr:rowOff>76200</xdr:rowOff>
    </xdr:to>
    <xdr:sp>
      <xdr:nvSpPr>
        <xdr:cNvPr id="9" name="Line 507"/>
        <xdr:cNvSpPr>
          <a:spLocks/>
        </xdr:cNvSpPr>
      </xdr:nvSpPr>
      <xdr:spPr>
        <a:xfrm>
          <a:off x="2019300" y="107946825"/>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537</xdr:row>
      <xdr:rowOff>76200</xdr:rowOff>
    </xdr:from>
    <xdr:to>
      <xdr:col>4</xdr:col>
      <xdr:colOff>504825</xdr:colOff>
      <xdr:row>537</xdr:row>
      <xdr:rowOff>76200</xdr:rowOff>
    </xdr:to>
    <xdr:sp>
      <xdr:nvSpPr>
        <xdr:cNvPr id="10" name="Line 514"/>
        <xdr:cNvSpPr>
          <a:spLocks/>
        </xdr:cNvSpPr>
      </xdr:nvSpPr>
      <xdr:spPr>
        <a:xfrm>
          <a:off x="3048000" y="107946825"/>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514350</xdr:colOff>
      <xdr:row>583</xdr:row>
      <xdr:rowOff>0</xdr:rowOff>
    </xdr:from>
    <xdr:to>
      <xdr:col>0</xdr:col>
      <xdr:colOff>381000</xdr:colOff>
      <xdr:row>583</xdr:row>
      <xdr:rowOff>0</xdr:rowOff>
    </xdr:to>
    <xdr:sp>
      <xdr:nvSpPr>
        <xdr:cNvPr id="11" name="Line 520"/>
        <xdr:cNvSpPr>
          <a:spLocks/>
        </xdr:cNvSpPr>
      </xdr:nvSpPr>
      <xdr:spPr>
        <a:xfrm flipH="1">
          <a:off x="514350" y="118919625"/>
          <a:ext cx="0" cy="0"/>
        </a:xfrm>
        <a:prstGeom prst="line">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514350</xdr:colOff>
      <xdr:row>583</xdr:row>
      <xdr:rowOff>0</xdr:rowOff>
    </xdr:from>
    <xdr:to>
      <xdr:col>0</xdr:col>
      <xdr:colOff>381000</xdr:colOff>
      <xdr:row>583</xdr:row>
      <xdr:rowOff>0</xdr:rowOff>
    </xdr:to>
    <xdr:sp>
      <xdr:nvSpPr>
        <xdr:cNvPr id="12" name="Line 521"/>
        <xdr:cNvSpPr>
          <a:spLocks/>
        </xdr:cNvSpPr>
      </xdr:nvSpPr>
      <xdr:spPr>
        <a:xfrm>
          <a:off x="514350" y="1189196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514350</xdr:colOff>
      <xdr:row>583</xdr:row>
      <xdr:rowOff>0</xdr:rowOff>
    </xdr:from>
    <xdr:to>
      <xdr:col>0</xdr:col>
      <xdr:colOff>381000</xdr:colOff>
      <xdr:row>583</xdr:row>
      <xdr:rowOff>0</xdr:rowOff>
    </xdr:to>
    <xdr:sp>
      <xdr:nvSpPr>
        <xdr:cNvPr id="13" name="Line 522"/>
        <xdr:cNvSpPr>
          <a:spLocks/>
        </xdr:cNvSpPr>
      </xdr:nvSpPr>
      <xdr:spPr>
        <a:xfrm>
          <a:off x="514350" y="1189196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819150</xdr:colOff>
      <xdr:row>583</xdr:row>
      <xdr:rowOff>0</xdr:rowOff>
    </xdr:from>
    <xdr:to>
      <xdr:col>1</xdr:col>
      <xdr:colOff>828675</xdr:colOff>
      <xdr:row>583</xdr:row>
      <xdr:rowOff>0</xdr:rowOff>
    </xdr:to>
    <xdr:sp>
      <xdr:nvSpPr>
        <xdr:cNvPr id="14" name="Line 523"/>
        <xdr:cNvSpPr>
          <a:spLocks/>
        </xdr:cNvSpPr>
      </xdr:nvSpPr>
      <xdr:spPr>
        <a:xfrm flipH="1">
          <a:off x="1333500" y="118919625"/>
          <a:ext cx="9525" cy="0"/>
        </a:xfrm>
        <a:prstGeom prst="line">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514350</xdr:colOff>
      <xdr:row>583</xdr:row>
      <xdr:rowOff>0</xdr:rowOff>
    </xdr:from>
    <xdr:to>
      <xdr:col>2</xdr:col>
      <xdr:colOff>314325</xdr:colOff>
      <xdr:row>583</xdr:row>
      <xdr:rowOff>0</xdr:rowOff>
    </xdr:to>
    <xdr:sp>
      <xdr:nvSpPr>
        <xdr:cNvPr id="15" name="Line 524"/>
        <xdr:cNvSpPr>
          <a:spLocks/>
        </xdr:cNvSpPr>
      </xdr:nvSpPr>
      <xdr:spPr>
        <a:xfrm flipH="1">
          <a:off x="2533650" y="118919625"/>
          <a:ext cx="0" cy="0"/>
        </a:xfrm>
        <a:prstGeom prst="line">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514350</xdr:colOff>
      <xdr:row>583</xdr:row>
      <xdr:rowOff>0</xdr:rowOff>
    </xdr:from>
    <xdr:to>
      <xdr:col>2</xdr:col>
      <xdr:colOff>314325</xdr:colOff>
      <xdr:row>583</xdr:row>
      <xdr:rowOff>0</xdr:rowOff>
    </xdr:to>
    <xdr:sp>
      <xdr:nvSpPr>
        <xdr:cNvPr id="16" name="Line 525"/>
        <xdr:cNvSpPr>
          <a:spLocks/>
        </xdr:cNvSpPr>
      </xdr:nvSpPr>
      <xdr:spPr>
        <a:xfrm flipH="1">
          <a:off x="2533650" y="118919625"/>
          <a:ext cx="0" cy="0"/>
        </a:xfrm>
        <a:prstGeom prst="line">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Folha1">
    <tabColor indexed="50"/>
  </sheetPr>
  <dimension ref="C4:N20"/>
  <sheetViews>
    <sheetView showGridLines="0" showRowColHeaders="0" tabSelected="1" workbookViewId="0" topLeftCell="B1">
      <selection activeCell="C19" sqref="C19:N20"/>
    </sheetView>
  </sheetViews>
  <sheetFormatPr defaultColWidth="9.140625" defaultRowHeight="12.75"/>
  <cols>
    <col min="1" max="1" width="9.140625" style="1" customWidth="1"/>
    <col min="2" max="2" width="6.8515625" style="1" customWidth="1"/>
    <col min="3" max="5" width="9.140625" style="1" customWidth="1"/>
    <col min="6" max="6" width="3.28125" style="1" customWidth="1"/>
    <col min="7" max="13" width="9.140625" style="1" customWidth="1"/>
    <col min="14" max="14" width="4.57421875" style="1" customWidth="1"/>
    <col min="15" max="16384" width="9.140625" style="1" customWidth="1"/>
  </cols>
  <sheetData>
    <row r="4" ht="27">
      <c r="C4" s="6" t="s">
        <v>614</v>
      </c>
    </row>
    <row r="5" ht="13.5" customHeight="1">
      <c r="C5" s="6"/>
    </row>
    <row r="6" ht="9.75" customHeight="1">
      <c r="C6" s="6"/>
    </row>
    <row r="7" ht="13.5" customHeight="1">
      <c r="C7" s="3"/>
    </row>
    <row r="9" ht="22.5">
      <c r="C9" s="4" t="s">
        <v>337</v>
      </c>
    </row>
    <row r="10" ht="25.5" customHeight="1">
      <c r="C10" s="5" t="s">
        <v>338</v>
      </c>
    </row>
    <row r="17" ht="12.75">
      <c r="C17" s="7" t="s">
        <v>607</v>
      </c>
    </row>
    <row r="18" ht="13.5" thickBot="1">
      <c r="C18" s="2"/>
    </row>
    <row r="19" spans="3:14" ht="12.75">
      <c r="C19" s="435"/>
      <c r="D19" s="436"/>
      <c r="E19" s="436"/>
      <c r="F19" s="436"/>
      <c r="G19" s="436"/>
      <c r="H19" s="436"/>
      <c r="I19" s="436"/>
      <c r="J19" s="436"/>
      <c r="K19" s="436"/>
      <c r="L19" s="436"/>
      <c r="M19" s="436"/>
      <c r="N19" s="437"/>
    </row>
    <row r="20" spans="3:14" ht="13.5" thickBot="1">
      <c r="C20" s="438"/>
      <c r="D20" s="439"/>
      <c r="E20" s="439"/>
      <c r="F20" s="439"/>
      <c r="G20" s="439"/>
      <c r="H20" s="439"/>
      <c r="I20" s="439"/>
      <c r="J20" s="439"/>
      <c r="K20" s="439"/>
      <c r="L20" s="439"/>
      <c r="M20" s="439"/>
      <c r="N20" s="440"/>
    </row>
  </sheetData>
  <sheetProtection password="CCA4" sheet="1" objects="1" scenarios="1" selectLockedCells="1"/>
  <mergeCells count="1">
    <mergeCell ref="C19:N20"/>
  </mergeCells>
  <printOptions horizontalCentered="1"/>
  <pageMargins left="0.75" right="0.75" top="0.984251968503937" bottom="0.984251968503937" header="0" footer="0"/>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sheetPr>
    <tabColor indexed="50"/>
  </sheetPr>
  <dimension ref="B3:L21"/>
  <sheetViews>
    <sheetView showGridLines="0" showRowColHeaders="0" workbookViewId="0" topLeftCell="A1">
      <selection activeCell="K22" sqref="K22"/>
    </sheetView>
  </sheetViews>
  <sheetFormatPr defaultColWidth="9.140625" defaultRowHeight="12.75"/>
  <cols>
    <col min="1" max="1" width="4.28125" style="0" customWidth="1"/>
  </cols>
  <sheetData>
    <row r="3" ht="12.75">
      <c r="B3" s="25" t="s">
        <v>534</v>
      </c>
    </row>
    <row r="4" ht="12.75">
      <c r="B4" s="25"/>
    </row>
    <row r="5" spans="2:12" ht="20.25" customHeight="1">
      <c r="B5" s="441" t="s">
        <v>612</v>
      </c>
      <c r="C5" s="441"/>
      <c r="D5" s="441"/>
      <c r="E5" s="441"/>
      <c r="F5" s="441"/>
      <c r="G5" s="441"/>
      <c r="H5" s="441"/>
      <c r="I5" s="441"/>
      <c r="J5" s="441"/>
      <c r="K5" s="441"/>
      <c r="L5" s="441"/>
    </row>
    <row r="6" spans="2:12" ht="12.75">
      <c r="B6" s="441"/>
      <c r="C6" s="441"/>
      <c r="D6" s="441"/>
      <c r="E6" s="441"/>
      <c r="F6" s="441"/>
      <c r="G6" s="441"/>
      <c r="H6" s="441"/>
      <c r="I6" s="441"/>
      <c r="J6" s="441"/>
      <c r="K6" s="441"/>
      <c r="L6" s="441"/>
    </row>
    <row r="7" spans="2:12" ht="12.75">
      <c r="B7" s="441"/>
      <c r="C7" s="441"/>
      <c r="D7" s="441"/>
      <c r="E7" s="441"/>
      <c r="F7" s="441"/>
      <c r="G7" s="441"/>
      <c r="H7" s="441"/>
      <c r="I7" s="441"/>
      <c r="J7" s="441"/>
      <c r="K7" s="441"/>
      <c r="L7" s="441"/>
    </row>
    <row r="8" spans="2:12" ht="12.75">
      <c r="B8" s="441"/>
      <c r="C8" s="441"/>
      <c r="D8" s="441"/>
      <c r="E8" s="441"/>
      <c r="F8" s="441"/>
      <c r="G8" s="441"/>
      <c r="H8" s="441"/>
      <c r="I8" s="441"/>
      <c r="J8" s="441"/>
      <c r="K8" s="441"/>
      <c r="L8" s="441"/>
    </row>
    <row r="9" spans="2:12" ht="12.75">
      <c r="B9" s="441"/>
      <c r="C9" s="441"/>
      <c r="D9" s="441"/>
      <c r="E9" s="441"/>
      <c r="F9" s="441"/>
      <c r="G9" s="441"/>
      <c r="H9" s="441"/>
      <c r="I9" s="441"/>
      <c r="J9" s="441"/>
      <c r="K9" s="441"/>
      <c r="L9" s="441"/>
    </row>
    <row r="10" spans="2:12" ht="12.75">
      <c r="B10" s="441"/>
      <c r="C10" s="441"/>
      <c r="D10" s="441"/>
      <c r="E10" s="441"/>
      <c r="F10" s="441"/>
      <c r="G10" s="441"/>
      <c r="H10" s="441"/>
      <c r="I10" s="441"/>
      <c r="J10" s="441"/>
      <c r="K10" s="441"/>
      <c r="L10" s="441"/>
    </row>
    <row r="11" spans="2:12" ht="12.75">
      <c r="B11" s="441"/>
      <c r="C11" s="441"/>
      <c r="D11" s="441"/>
      <c r="E11" s="441"/>
      <c r="F11" s="441"/>
      <c r="G11" s="441"/>
      <c r="H11" s="441"/>
      <c r="I11" s="441"/>
      <c r="J11" s="441"/>
      <c r="K11" s="441"/>
      <c r="L11" s="441"/>
    </row>
    <row r="12" spans="2:12" ht="12.75">
      <c r="B12" s="441"/>
      <c r="C12" s="441"/>
      <c r="D12" s="441"/>
      <c r="E12" s="441"/>
      <c r="F12" s="441"/>
      <c r="G12" s="441"/>
      <c r="H12" s="441"/>
      <c r="I12" s="441"/>
      <c r="J12" s="441"/>
      <c r="K12" s="441"/>
      <c r="L12" s="441"/>
    </row>
    <row r="13" spans="2:12" ht="12.75">
      <c r="B13" s="441"/>
      <c r="C13" s="441"/>
      <c r="D13" s="441"/>
      <c r="E13" s="441"/>
      <c r="F13" s="441"/>
      <c r="G13" s="441"/>
      <c r="H13" s="441"/>
      <c r="I13" s="441"/>
      <c r="J13" s="441"/>
      <c r="K13" s="441"/>
      <c r="L13" s="441"/>
    </row>
    <row r="14" spans="2:12" ht="12.75">
      <c r="B14" s="441"/>
      <c r="C14" s="441"/>
      <c r="D14" s="441"/>
      <c r="E14" s="441"/>
      <c r="F14" s="441"/>
      <c r="G14" s="441"/>
      <c r="H14" s="441"/>
      <c r="I14" s="441"/>
      <c r="J14" s="441"/>
      <c r="K14" s="441"/>
      <c r="L14" s="441"/>
    </row>
    <row r="15" spans="2:12" ht="12.75">
      <c r="B15" s="441"/>
      <c r="C15" s="441"/>
      <c r="D15" s="441"/>
      <c r="E15" s="441"/>
      <c r="F15" s="441"/>
      <c r="G15" s="441"/>
      <c r="H15" s="441"/>
      <c r="I15" s="441"/>
      <c r="J15" s="441"/>
      <c r="K15" s="441"/>
      <c r="L15" s="441"/>
    </row>
    <row r="16" spans="2:12" ht="12.75">
      <c r="B16" s="441"/>
      <c r="C16" s="441"/>
      <c r="D16" s="441"/>
      <c r="E16" s="441"/>
      <c r="F16" s="441"/>
      <c r="G16" s="441"/>
      <c r="H16" s="441"/>
      <c r="I16" s="441"/>
      <c r="J16" s="441"/>
      <c r="K16" s="441"/>
      <c r="L16" s="441"/>
    </row>
    <row r="17" spans="2:12" ht="12.75">
      <c r="B17" s="441"/>
      <c r="C17" s="441"/>
      <c r="D17" s="441"/>
      <c r="E17" s="441"/>
      <c r="F17" s="441"/>
      <c r="G17" s="441"/>
      <c r="H17" s="441"/>
      <c r="I17" s="441"/>
      <c r="J17" s="441"/>
      <c r="K17" s="441"/>
      <c r="L17" s="441"/>
    </row>
    <row r="18" spans="2:12" ht="12.75">
      <c r="B18" s="441"/>
      <c r="C18" s="441"/>
      <c r="D18" s="441"/>
      <c r="E18" s="441"/>
      <c r="F18" s="441"/>
      <c r="G18" s="441"/>
      <c r="H18" s="441"/>
      <c r="I18" s="441"/>
      <c r="J18" s="441"/>
      <c r="K18" s="441"/>
      <c r="L18" s="441"/>
    </row>
    <row r="19" spans="2:12" ht="12.75">
      <c r="B19" s="441"/>
      <c r="C19" s="441"/>
      <c r="D19" s="441"/>
      <c r="E19" s="441"/>
      <c r="F19" s="441"/>
      <c r="G19" s="441"/>
      <c r="H19" s="441"/>
      <c r="I19" s="441"/>
      <c r="J19" s="441"/>
      <c r="K19" s="441"/>
      <c r="L19" s="441"/>
    </row>
    <row r="20" spans="2:12" ht="12.75">
      <c r="B20" s="441"/>
      <c r="C20" s="441"/>
      <c r="D20" s="441"/>
      <c r="E20" s="441"/>
      <c r="F20" s="441"/>
      <c r="G20" s="441"/>
      <c r="H20" s="441"/>
      <c r="I20" s="441"/>
      <c r="J20" s="441"/>
      <c r="K20" s="441"/>
      <c r="L20" s="441"/>
    </row>
    <row r="21" spans="2:12" ht="12.75">
      <c r="B21" s="441"/>
      <c r="C21" s="441"/>
      <c r="D21" s="441"/>
      <c r="E21" s="441"/>
      <c r="F21" s="441"/>
      <c r="G21" s="441"/>
      <c r="H21" s="441"/>
      <c r="I21" s="441"/>
      <c r="J21" s="441"/>
      <c r="K21" s="441"/>
      <c r="L21" s="441"/>
    </row>
  </sheetData>
  <sheetProtection sheet="1" objects="1" scenarios="1" selectLockedCells="1" selectUnlockedCells="1"/>
  <mergeCells count="1">
    <mergeCell ref="B5:L21"/>
  </mergeCells>
  <printOptions/>
  <pageMargins left="0.75" right="0.75" top="1" bottom="1" header="0" footer="0"/>
  <pageSetup horizontalDpi="300" verticalDpi="300" orientation="portrait" paperSize="9" scale="99" r:id="rId1"/>
</worksheet>
</file>

<file path=xl/worksheets/sheet3.xml><?xml version="1.0" encoding="utf-8"?>
<worksheet xmlns="http://schemas.openxmlformats.org/spreadsheetml/2006/main" xmlns:r="http://schemas.openxmlformats.org/officeDocument/2006/relationships">
  <sheetPr codeName="Folha2">
    <tabColor indexed="50"/>
  </sheetPr>
  <dimension ref="A2:IU730"/>
  <sheetViews>
    <sheetView showGridLines="0" showRowColHeaders="0" workbookViewId="0" topLeftCell="A1">
      <selection activeCell="D6" sqref="D6"/>
    </sheetView>
  </sheetViews>
  <sheetFormatPr defaultColWidth="9.140625" defaultRowHeight="12.75"/>
  <cols>
    <col min="1" max="1" width="7.7109375" style="131" customWidth="1"/>
    <col min="2" max="2" width="22.57421875" style="190" customWidth="1"/>
    <col min="3" max="3" width="7.7109375" style="191" customWidth="1"/>
    <col min="4" max="13" width="7.7109375" style="190" customWidth="1"/>
    <col min="14" max="14" width="7.7109375" style="192" customWidth="1"/>
    <col min="15" max="15" width="3.7109375" style="192" customWidth="1"/>
    <col min="16" max="25" width="3.7109375" style="158" customWidth="1"/>
    <col min="26" max="28" width="9.140625" style="193" customWidth="1"/>
    <col min="29" max="16384" width="9.140625" style="190" customWidth="1"/>
  </cols>
  <sheetData>
    <row r="1" ht="24.75" customHeight="1" thickBot="1"/>
    <row r="2" spans="1:29" ht="74.25">
      <c r="A2" s="33">
        <v>1</v>
      </c>
      <c r="B2" s="447" t="s">
        <v>452</v>
      </c>
      <c r="C2" s="448"/>
      <c r="D2" s="34" t="s">
        <v>609</v>
      </c>
      <c r="E2" s="34" t="s">
        <v>275</v>
      </c>
      <c r="F2" s="34" t="s">
        <v>271</v>
      </c>
      <c r="G2" s="34" t="s">
        <v>272</v>
      </c>
      <c r="H2" s="34" t="s">
        <v>273</v>
      </c>
      <c r="I2" s="34" t="s">
        <v>274</v>
      </c>
      <c r="J2" s="34" t="s">
        <v>608</v>
      </c>
      <c r="K2" s="34" t="s">
        <v>619</v>
      </c>
      <c r="L2" s="34" t="s">
        <v>276</v>
      </c>
      <c r="M2" s="34" t="s">
        <v>277</v>
      </c>
      <c r="N2" s="35" t="s">
        <v>64</v>
      </c>
      <c r="O2" s="356"/>
      <c r="P2" s="356"/>
      <c r="Q2" s="239"/>
      <c r="R2" s="239"/>
      <c r="S2" s="370"/>
      <c r="T2" s="370"/>
      <c r="Z2" s="158"/>
      <c r="AC2" s="193"/>
    </row>
    <row r="3" spans="1:29" ht="13.5" customHeight="1">
      <c r="A3" s="444" t="s">
        <v>23</v>
      </c>
      <c r="B3" s="581" t="s">
        <v>603</v>
      </c>
      <c r="C3" s="10" t="s">
        <v>24</v>
      </c>
      <c r="D3" s="10">
        <f aca="true" t="shared" si="0" ref="D3:G4">D6+D9+D12+D18+D21+D15</f>
        <v>0</v>
      </c>
      <c r="E3" s="10">
        <f t="shared" si="0"/>
        <v>0</v>
      </c>
      <c r="F3" s="10">
        <f t="shared" si="0"/>
        <v>0</v>
      </c>
      <c r="G3" s="10">
        <f t="shared" si="0"/>
        <v>0</v>
      </c>
      <c r="H3" s="10">
        <f aca="true" t="shared" si="1" ref="H3:M4">H6+H9+H12+H18+H21+H15</f>
        <v>0</v>
      </c>
      <c r="I3" s="10">
        <f t="shared" si="1"/>
        <v>0</v>
      </c>
      <c r="J3" s="10">
        <f>J6+J9+J12+J18+J21+J15</f>
        <v>0</v>
      </c>
      <c r="K3" s="10">
        <f>K6+K9+K12+K18+K21+K15</f>
        <v>0</v>
      </c>
      <c r="L3" s="10">
        <f t="shared" si="1"/>
        <v>0</v>
      </c>
      <c r="M3" s="10">
        <f t="shared" si="1"/>
        <v>0</v>
      </c>
      <c r="N3" s="36">
        <f aca="true" t="shared" si="2" ref="N3:N22">SUM(D3:M3)</f>
        <v>0</v>
      </c>
      <c r="O3" s="356"/>
      <c r="P3" s="356"/>
      <c r="Q3" s="239"/>
      <c r="R3" s="239"/>
      <c r="S3" s="370"/>
      <c r="T3" s="370"/>
      <c r="Z3" s="158"/>
      <c r="AC3" s="193"/>
    </row>
    <row r="4" spans="1:29" ht="13.5" customHeight="1">
      <c r="A4" s="445"/>
      <c r="B4" s="582"/>
      <c r="C4" s="11" t="s">
        <v>25</v>
      </c>
      <c r="D4" s="11">
        <f>D7+D10+D13+D19+D22+D16</f>
        <v>0</v>
      </c>
      <c r="E4" s="11">
        <f t="shared" si="0"/>
        <v>0</v>
      </c>
      <c r="F4" s="11">
        <f>F7+F10+F13+F19+F22+F16</f>
        <v>0</v>
      </c>
      <c r="G4" s="11">
        <f t="shared" si="0"/>
        <v>0</v>
      </c>
      <c r="H4" s="11">
        <f t="shared" si="1"/>
        <v>0</v>
      </c>
      <c r="I4" s="11">
        <f t="shared" si="1"/>
        <v>0</v>
      </c>
      <c r="J4" s="11">
        <f>J7+J10+J13+J19+J22+J16</f>
        <v>0</v>
      </c>
      <c r="K4" s="11">
        <f>K7+K10+K13+K19+K22+K16</f>
        <v>0</v>
      </c>
      <c r="L4" s="11">
        <f>L7+L10+L13+L19+L22+L16</f>
        <v>0</v>
      </c>
      <c r="M4" s="11">
        <f t="shared" si="1"/>
        <v>0</v>
      </c>
      <c r="N4" s="37">
        <f t="shared" si="2"/>
        <v>0</v>
      </c>
      <c r="O4" s="356"/>
      <c r="P4" s="356"/>
      <c r="Q4" s="239"/>
      <c r="R4" s="239"/>
      <c r="S4" s="370"/>
      <c r="T4" s="370"/>
      <c r="Z4" s="158"/>
      <c r="AC4" s="193"/>
    </row>
    <row r="5" spans="1:29" ht="13.5" customHeight="1">
      <c r="A5" s="446"/>
      <c r="B5" s="583"/>
      <c r="C5" s="317" t="s">
        <v>270</v>
      </c>
      <c r="D5" s="317">
        <f>SUM(D3:D4)</f>
        <v>0</v>
      </c>
      <c r="E5" s="317">
        <f>SUM(E3:E4)</f>
        <v>0</v>
      </c>
      <c r="F5" s="317">
        <f aca="true" t="shared" si="3" ref="F5:M5">SUM(F3:F4)</f>
        <v>0</v>
      </c>
      <c r="G5" s="317">
        <f>SUM(G3:G4)</f>
        <v>0</v>
      </c>
      <c r="H5" s="318">
        <f t="shared" si="3"/>
        <v>0</v>
      </c>
      <c r="I5" s="317">
        <f t="shared" si="3"/>
        <v>0</v>
      </c>
      <c r="J5" s="317">
        <f t="shared" si="3"/>
        <v>0</v>
      </c>
      <c r="K5" s="317">
        <f t="shared" si="3"/>
        <v>0</v>
      </c>
      <c r="L5" s="317">
        <f t="shared" si="3"/>
        <v>0</v>
      </c>
      <c r="M5" s="317">
        <f t="shared" si="3"/>
        <v>0</v>
      </c>
      <c r="N5" s="319">
        <f t="shared" si="2"/>
        <v>0</v>
      </c>
      <c r="O5" s="356"/>
      <c r="P5" s="356"/>
      <c r="Q5" s="239"/>
      <c r="R5" s="239"/>
      <c r="S5" s="370"/>
      <c r="T5" s="370"/>
      <c r="Z5" s="158"/>
      <c r="AC5" s="193"/>
    </row>
    <row r="6" spans="1:29" ht="13.5" customHeight="1">
      <c r="A6" s="463" t="s">
        <v>26</v>
      </c>
      <c r="B6" s="418" t="s">
        <v>602</v>
      </c>
      <c r="C6" s="38" t="s">
        <v>24</v>
      </c>
      <c r="D6" s="86"/>
      <c r="E6" s="86"/>
      <c r="F6" s="86"/>
      <c r="G6" s="86"/>
      <c r="H6" s="86"/>
      <c r="I6" s="86"/>
      <c r="J6" s="86"/>
      <c r="K6" s="86"/>
      <c r="L6" s="86"/>
      <c r="M6" s="86"/>
      <c r="N6" s="39">
        <f t="shared" si="2"/>
        <v>0</v>
      </c>
      <c r="O6" s="356">
        <f>IF(OR(D6="",E6="",F6="",G6="",H6="",I6="",J6="",K6="",L6="",M6="",D7="",E7="",F7="",G7="",H7="",I7="",J7="",K7="",L7="",M7=""),1,0)</f>
        <v>1</v>
      </c>
      <c r="P6" s="356">
        <f>O6+O9+O12+O15+O18+O21</f>
        <v>6</v>
      </c>
      <c r="Q6" s="239"/>
      <c r="R6" s="239"/>
      <c r="S6" s="370"/>
      <c r="T6" s="370"/>
      <c r="Z6" s="158"/>
      <c r="AC6" s="193"/>
    </row>
    <row r="7" spans="1:29" ht="13.5" customHeight="1">
      <c r="A7" s="464"/>
      <c r="B7" s="419"/>
      <c r="C7" s="40" t="s">
        <v>25</v>
      </c>
      <c r="D7" s="16"/>
      <c r="E7" s="16"/>
      <c r="F7" s="16"/>
      <c r="G7" s="16"/>
      <c r="H7" s="16"/>
      <c r="I7" s="16"/>
      <c r="J7" s="16"/>
      <c r="K7" s="16"/>
      <c r="L7" s="16"/>
      <c r="M7" s="16"/>
      <c r="N7" s="37">
        <f t="shared" si="2"/>
        <v>0</v>
      </c>
      <c r="O7" s="356"/>
      <c r="P7" s="356"/>
      <c r="Q7" s="239"/>
      <c r="R7" s="239"/>
      <c r="S7" s="370"/>
      <c r="T7" s="370"/>
      <c r="Z7" s="158"/>
      <c r="AC7" s="193"/>
    </row>
    <row r="8" spans="1:29" ht="13.5" customHeight="1">
      <c r="A8" s="470"/>
      <c r="B8" s="420"/>
      <c r="C8" s="320" t="s">
        <v>270</v>
      </c>
      <c r="D8" s="317">
        <f>SUM(D6:D7)</f>
        <v>0</v>
      </c>
      <c r="E8" s="317">
        <f>SUM(E6:E7)</f>
        <v>0</v>
      </c>
      <c r="F8" s="317">
        <f aca="true" t="shared" si="4" ref="F8:M8">SUM(F6:F7)</f>
        <v>0</v>
      </c>
      <c r="G8" s="317">
        <f t="shared" si="4"/>
        <v>0</v>
      </c>
      <c r="H8" s="318">
        <f t="shared" si="4"/>
        <v>0</v>
      </c>
      <c r="I8" s="317">
        <f t="shared" si="4"/>
        <v>0</v>
      </c>
      <c r="J8" s="317">
        <f t="shared" si="4"/>
        <v>0</v>
      </c>
      <c r="K8" s="317">
        <f t="shared" si="4"/>
        <v>0</v>
      </c>
      <c r="L8" s="317">
        <f t="shared" si="4"/>
        <v>0</v>
      </c>
      <c r="M8" s="317">
        <f t="shared" si="4"/>
        <v>0</v>
      </c>
      <c r="N8" s="321">
        <f t="shared" si="2"/>
        <v>0</v>
      </c>
      <c r="O8" s="356"/>
      <c r="P8" s="356"/>
      <c r="Q8" s="239"/>
      <c r="R8" s="239"/>
      <c r="S8" s="370"/>
      <c r="T8" s="370"/>
      <c r="Z8" s="158"/>
      <c r="AC8" s="193"/>
    </row>
    <row r="9" spans="1:29" ht="13.5" customHeight="1">
      <c r="A9" s="463" t="s">
        <v>27</v>
      </c>
      <c r="B9" s="430" t="s">
        <v>374</v>
      </c>
      <c r="C9" s="38" t="s">
        <v>24</v>
      </c>
      <c r="D9" s="86"/>
      <c r="E9" s="86"/>
      <c r="F9" s="86"/>
      <c r="G9" s="86"/>
      <c r="H9" s="86"/>
      <c r="I9" s="86"/>
      <c r="J9" s="86"/>
      <c r="K9" s="86"/>
      <c r="L9" s="86"/>
      <c r="M9" s="86"/>
      <c r="N9" s="39">
        <f t="shared" si="2"/>
        <v>0</v>
      </c>
      <c r="O9" s="356">
        <f>IF(OR(D9="",E9="",F9="",G9="",H9="",I9="",J9="",K9="",L9="",M9="",D10="",E10="",F10="",G10="",H10="",I10="",J10="",K10="",L10="",M10=""),1,0)</f>
        <v>1</v>
      </c>
      <c r="P9" s="356"/>
      <c r="Q9" s="239"/>
      <c r="R9" s="239"/>
      <c r="S9" s="370"/>
      <c r="T9" s="370"/>
      <c r="Z9" s="158"/>
      <c r="AC9" s="193"/>
    </row>
    <row r="10" spans="1:29" ht="13.5" customHeight="1">
      <c r="A10" s="464"/>
      <c r="B10" s="575"/>
      <c r="C10" s="40" t="s">
        <v>25</v>
      </c>
      <c r="D10" s="16"/>
      <c r="E10" s="16"/>
      <c r="F10" s="16"/>
      <c r="G10" s="16"/>
      <c r="H10" s="16"/>
      <c r="I10" s="16"/>
      <c r="J10" s="16"/>
      <c r="K10" s="16"/>
      <c r="L10" s="16"/>
      <c r="M10" s="16"/>
      <c r="N10" s="37">
        <f t="shared" si="2"/>
        <v>0</v>
      </c>
      <c r="O10" s="356"/>
      <c r="P10" s="356"/>
      <c r="Q10" s="239"/>
      <c r="R10" s="239"/>
      <c r="S10" s="370"/>
      <c r="T10" s="370"/>
      <c r="Z10" s="158"/>
      <c r="AC10" s="193"/>
    </row>
    <row r="11" spans="1:29" ht="13.5" customHeight="1">
      <c r="A11" s="470"/>
      <c r="B11" s="576"/>
      <c r="C11" s="320" t="s">
        <v>270</v>
      </c>
      <c r="D11" s="320">
        <f aca="true" t="shared" si="5" ref="D11:M11">SUM(D9:D10)</f>
        <v>0</v>
      </c>
      <c r="E11" s="320">
        <f t="shared" si="5"/>
        <v>0</v>
      </c>
      <c r="F11" s="320">
        <f t="shared" si="5"/>
        <v>0</v>
      </c>
      <c r="G11" s="320">
        <f t="shared" si="5"/>
        <v>0</v>
      </c>
      <c r="H11" s="322">
        <f t="shared" si="5"/>
        <v>0</v>
      </c>
      <c r="I11" s="320">
        <f t="shared" si="5"/>
        <v>0</v>
      </c>
      <c r="J11" s="320">
        <f t="shared" si="5"/>
        <v>0</v>
      </c>
      <c r="K11" s="320">
        <f t="shared" si="5"/>
        <v>0</v>
      </c>
      <c r="L11" s="320">
        <f t="shared" si="5"/>
        <v>0</v>
      </c>
      <c r="M11" s="320">
        <f t="shared" si="5"/>
        <v>0</v>
      </c>
      <c r="N11" s="321">
        <f t="shared" si="2"/>
        <v>0</v>
      </c>
      <c r="O11" s="356"/>
      <c r="P11" s="356"/>
      <c r="Q11" s="239"/>
      <c r="R11" s="239"/>
      <c r="S11" s="370"/>
      <c r="T11" s="370"/>
      <c r="Z11" s="158"/>
      <c r="AC11" s="193"/>
    </row>
    <row r="12" spans="1:29" ht="13.5" customHeight="1">
      <c r="A12" s="463" t="s">
        <v>28</v>
      </c>
      <c r="B12" s="430" t="s">
        <v>546</v>
      </c>
      <c r="C12" s="42" t="s">
        <v>24</v>
      </c>
      <c r="D12" s="86"/>
      <c r="E12" s="86"/>
      <c r="F12" s="86"/>
      <c r="G12" s="86"/>
      <c r="H12" s="86"/>
      <c r="I12" s="86"/>
      <c r="J12" s="86"/>
      <c r="K12" s="86"/>
      <c r="L12" s="86"/>
      <c r="M12" s="86"/>
      <c r="N12" s="43">
        <f t="shared" si="2"/>
        <v>0</v>
      </c>
      <c r="O12" s="356">
        <f>IF(OR(D12="",E12="",F12="",G12="",H12="",I12="",J12="",K12="",L12="",M12="",D13="",E13="",F13="",G13="",H13="",I13="",J13="",K13="",L13="",M13=""),1,0)</f>
        <v>1</v>
      </c>
      <c r="P12" s="356"/>
      <c r="Q12" s="239"/>
      <c r="R12" s="239"/>
      <c r="S12" s="370"/>
      <c r="T12" s="370"/>
      <c r="Z12" s="158"/>
      <c r="AC12" s="193"/>
    </row>
    <row r="13" spans="1:29" ht="13.5" customHeight="1">
      <c r="A13" s="464"/>
      <c r="B13" s="431"/>
      <c r="C13" s="44" t="s">
        <v>25</v>
      </c>
      <c r="D13" s="16"/>
      <c r="E13" s="16"/>
      <c r="F13" s="16"/>
      <c r="G13" s="16"/>
      <c r="H13" s="16"/>
      <c r="I13" s="16"/>
      <c r="J13" s="16"/>
      <c r="K13" s="16"/>
      <c r="L13" s="16"/>
      <c r="M13" s="16"/>
      <c r="N13" s="37">
        <f t="shared" si="2"/>
        <v>0</v>
      </c>
      <c r="O13" s="356"/>
      <c r="P13" s="356"/>
      <c r="Q13" s="239"/>
      <c r="R13" s="239"/>
      <c r="S13" s="370"/>
      <c r="T13" s="370"/>
      <c r="Z13" s="158"/>
      <c r="AC13" s="193"/>
    </row>
    <row r="14" spans="1:29" ht="13.5" customHeight="1">
      <c r="A14" s="470"/>
      <c r="B14" s="432"/>
      <c r="C14" s="320" t="s">
        <v>270</v>
      </c>
      <c r="D14" s="320">
        <f aca="true" t="shared" si="6" ref="D14:M14">SUM(D12:D13)</f>
        <v>0</v>
      </c>
      <c r="E14" s="320">
        <f t="shared" si="6"/>
        <v>0</v>
      </c>
      <c r="F14" s="320">
        <f t="shared" si="6"/>
        <v>0</v>
      </c>
      <c r="G14" s="320">
        <f t="shared" si="6"/>
        <v>0</v>
      </c>
      <c r="H14" s="322">
        <f t="shared" si="6"/>
        <v>0</v>
      </c>
      <c r="I14" s="320">
        <f t="shared" si="6"/>
        <v>0</v>
      </c>
      <c r="J14" s="320">
        <f t="shared" si="6"/>
        <v>0</v>
      </c>
      <c r="K14" s="320">
        <f t="shared" si="6"/>
        <v>0</v>
      </c>
      <c r="L14" s="320">
        <f t="shared" si="6"/>
        <v>0</v>
      </c>
      <c r="M14" s="320">
        <f t="shared" si="6"/>
        <v>0</v>
      </c>
      <c r="N14" s="321">
        <f t="shared" si="2"/>
        <v>0</v>
      </c>
      <c r="O14" s="356"/>
      <c r="P14" s="356"/>
      <c r="Q14" s="239"/>
      <c r="R14" s="239"/>
      <c r="S14" s="370"/>
      <c r="T14" s="370"/>
      <c r="Z14" s="158"/>
      <c r="AC14" s="193"/>
    </row>
    <row r="15" spans="1:29" ht="13.5" customHeight="1">
      <c r="A15" s="463" t="s">
        <v>29</v>
      </c>
      <c r="B15" s="418" t="s">
        <v>267</v>
      </c>
      <c r="C15" s="42" t="s">
        <v>24</v>
      </c>
      <c r="D15" s="86"/>
      <c r="E15" s="86"/>
      <c r="F15" s="86"/>
      <c r="G15" s="86"/>
      <c r="H15" s="86"/>
      <c r="I15" s="86"/>
      <c r="J15" s="86"/>
      <c r="K15" s="86"/>
      <c r="L15" s="86"/>
      <c r="M15" s="86"/>
      <c r="N15" s="45">
        <f t="shared" si="2"/>
        <v>0</v>
      </c>
      <c r="O15" s="356">
        <f>IF(OR(D15="",E15="",F15="",G15="",H15="",I15="",J15="",K15="",L15="",M15="",D16="",E16="",F16="",G16="",H16="",I16="",J16="",K16="",L16="",M16=""),1,0)</f>
        <v>1</v>
      </c>
      <c r="P15" s="356"/>
      <c r="Q15" s="239"/>
      <c r="R15" s="239"/>
      <c r="S15" s="370"/>
      <c r="T15" s="370"/>
      <c r="Z15" s="158"/>
      <c r="AC15" s="193"/>
    </row>
    <row r="16" spans="1:29" ht="13.5" customHeight="1">
      <c r="A16" s="464"/>
      <c r="B16" s="419"/>
      <c r="C16" s="44" t="s">
        <v>25</v>
      </c>
      <c r="D16" s="16"/>
      <c r="E16" s="16"/>
      <c r="F16" s="16"/>
      <c r="G16" s="16"/>
      <c r="H16" s="16"/>
      <c r="I16" s="16"/>
      <c r="J16" s="16"/>
      <c r="K16" s="16"/>
      <c r="L16" s="16"/>
      <c r="M16" s="16"/>
      <c r="N16" s="37">
        <f t="shared" si="2"/>
        <v>0</v>
      </c>
      <c r="O16" s="356"/>
      <c r="P16" s="356"/>
      <c r="Q16" s="239"/>
      <c r="R16" s="239"/>
      <c r="S16" s="370"/>
      <c r="T16" s="370"/>
      <c r="Z16" s="158"/>
      <c r="AC16" s="193"/>
    </row>
    <row r="17" spans="1:29" ht="13.5" customHeight="1">
      <c r="A17" s="470"/>
      <c r="B17" s="420"/>
      <c r="C17" s="320" t="s">
        <v>270</v>
      </c>
      <c r="D17" s="320">
        <f>SUM(D15:D16)</f>
        <v>0</v>
      </c>
      <c r="E17" s="320">
        <f>SUM(E15:E16)</f>
        <v>0</v>
      </c>
      <c r="F17" s="320">
        <f aca="true" t="shared" si="7" ref="F17:M17">SUM(F15:F16)</f>
        <v>0</v>
      </c>
      <c r="G17" s="320">
        <f t="shared" si="7"/>
        <v>0</v>
      </c>
      <c r="H17" s="322">
        <f t="shared" si="7"/>
        <v>0</v>
      </c>
      <c r="I17" s="320">
        <f t="shared" si="7"/>
        <v>0</v>
      </c>
      <c r="J17" s="320">
        <f t="shared" si="7"/>
        <v>0</v>
      </c>
      <c r="K17" s="320">
        <f>SUM(K15:K16)</f>
        <v>0</v>
      </c>
      <c r="L17" s="320">
        <f>SUM(L15:L16)</f>
        <v>0</v>
      </c>
      <c r="M17" s="320">
        <f t="shared" si="7"/>
        <v>0</v>
      </c>
      <c r="N17" s="323">
        <f t="shared" si="2"/>
        <v>0</v>
      </c>
      <c r="O17" s="356"/>
      <c r="P17" s="356"/>
      <c r="Q17" s="239"/>
      <c r="R17" s="239"/>
      <c r="S17" s="370"/>
      <c r="T17" s="370"/>
      <c r="Z17" s="158"/>
      <c r="AC17" s="193"/>
    </row>
    <row r="18" spans="1:29" ht="13.5" customHeight="1">
      <c r="A18" s="463" t="s">
        <v>30</v>
      </c>
      <c r="B18" s="430" t="s">
        <v>628</v>
      </c>
      <c r="C18" s="38" t="s">
        <v>24</v>
      </c>
      <c r="D18" s="86"/>
      <c r="E18" s="86"/>
      <c r="F18" s="86"/>
      <c r="G18" s="86"/>
      <c r="H18" s="86"/>
      <c r="I18" s="86"/>
      <c r="J18" s="86"/>
      <c r="K18" s="86"/>
      <c r="L18" s="86"/>
      <c r="M18" s="86"/>
      <c r="N18" s="39">
        <f t="shared" si="2"/>
        <v>0</v>
      </c>
      <c r="O18" s="356">
        <f>IF(OR(D18="",E18="",F18="",G18="",H18="",I18="",J18="",K18="",L18="",M18="",D19="",E19="",F19="",G19="",H19="",I19="",J19="",K19="",L19="",M19=""),1,0)</f>
        <v>1</v>
      </c>
      <c r="P18" s="356"/>
      <c r="Q18" s="239"/>
      <c r="R18" s="239"/>
      <c r="S18" s="370"/>
      <c r="T18" s="370"/>
      <c r="Z18" s="158"/>
      <c r="AC18" s="193"/>
    </row>
    <row r="19" spans="1:29" ht="13.5" customHeight="1">
      <c r="A19" s="464"/>
      <c r="B19" s="476"/>
      <c r="C19" s="40" t="s">
        <v>25</v>
      </c>
      <c r="D19" s="16"/>
      <c r="E19" s="16"/>
      <c r="F19" s="16"/>
      <c r="G19" s="16"/>
      <c r="H19" s="16"/>
      <c r="I19" s="16"/>
      <c r="J19" s="16"/>
      <c r="K19" s="16"/>
      <c r="L19" s="16"/>
      <c r="M19" s="16"/>
      <c r="N19" s="37">
        <f t="shared" si="2"/>
        <v>0</v>
      </c>
      <c r="O19" s="356"/>
      <c r="P19" s="356"/>
      <c r="Q19" s="239"/>
      <c r="R19" s="239"/>
      <c r="S19" s="370"/>
      <c r="T19" s="370"/>
      <c r="Z19" s="158"/>
      <c r="AC19" s="193"/>
    </row>
    <row r="20" spans="1:29" ht="13.5" customHeight="1">
      <c r="A20" s="470"/>
      <c r="B20" s="477"/>
      <c r="C20" s="320" t="s">
        <v>270</v>
      </c>
      <c r="D20" s="320">
        <f>SUM(D18:D19)</f>
        <v>0</v>
      </c>
      <c r="E20" s="320">
        <f>SUM(E18:E19)</f>
        <v>0</v>
      </c>
      <c r="F20" s="320">
        <f>SUM(F18:F19)</f>
        <v>0</v>
      </c>
      <c r="G20" s="320">
        <f aca="true" t="shared" si="8" ref="G20:M20">SUM(G18:G19)</f>
        <v>0</v>
      </c>
      <c r="H20" s="322">
        <f t="shared" si="8"/>
        <v>0</v>
      </c>
      <c r="I20" s="320">
        <f t="shared" si="8"/>
        <v>0</v>
      </c>
      <c r="J20" s="320">
        <f>SUM(J18:J19)</f>
        <v>0</v>
      </c>
      <c r="K20" s="320">
        <f>SUM(K18:K19)</f>
        <v>0</v>
      </c>
      <c r="L20" s="320">
        <f>SUM(L18:L19)</f>
        <v>0</v>
      </c>
      <c r="M20" s="320">
        <f t="shared" si="8"/>
        <v>0</v>
      </c>
      <c r="N20" s="321">
        <f t="shared" si="2"/>
        <v>0</v>
      </c>
      <c r="O20" s="356"/>
      <c r="P20" s="356"/>
      <c r="Q20" s="239"/>
      <c r="R20" s="239"/>
      <c r="S20" s="370"/>
      <c r="T20" s="370"/>
      <c r="Z20" s="158"/>
      <c r="AC20" s="193"/>
    </row>
    <row r="21" spans="1:29" ht="13.5" customHeight="1">
      <c r="A21" s="463" t="s">
        <v>31</v>
      </c>
      <c r="B21" s="418" t="s">
        <v>325</v>
      </c>
      <c r="C21" s="38" t="s">
        <v>24</v>
      </c>
      <c r="D21" s="86"/>
      <c r="E21" s="86"/>
      <c r="F21" s="86"/>
      <c r="G21" s="86"/>
      <c r="H21" s="86"/>
      <c r="I21" s="86"/>
      <c r="J21" s="86"/>
      <c r="K21" s="86"/>
      <c r="L21" s="86"/>
      <c r="M21" s="86"/>
      <c r="N21" s="39">
        <f>SUM(D21:M21)</f>
        <v>0</v>
      </c>
      <c r="O21" s="356">
        <f>IF(OR(D21="",E21="",F21="",G21="",H21="",I21="",J21="",K21="",L21="",M21="",D22="",E22="",F22="",G22="",H22="",I22="",J22="",K22="",L22="",M22=""),1,0)</f>
        <v>1</v>
      </c>
      <c r="P21" s="357" t="str">
        <f>IF(AND(N23&gt;0,OR(A26="",A26=0)),"ERRO","OK")</f>
        <v>OK</v>
      </c>
      <c r="Q21" s="239"/>
      <c r="R21" s="239"/>
      <c r="S21" s="370"/>
      <c r="T21" s="370"/>
      <c r="Z21" s="158"/>
      <c r="AC21" s="193"/>
    </row>
    <row r="22" spans="1:29" ht="13.5" customHeight="1">
      <c r="A22" s="464"/>
      <c r="B22" s="419"/>
      <c r="C22" s="40" t="s">
        <v>25</v>
      </c>
      <c r="D22" s="16"/>
      <c r="E22" s="16"/>
      <c r="F22" s="16"/>
      <c r="G22" s="16"/>
      <c r="H22" s="16"/>
      <c r="I22" s="16"/>
      <c r="J22" s="16"/>
      <c r="K22" s="16"/>
      <c r="L22" s="16"/>
      <c r="M22" s="16"/>
      <c r="N22" s="37">
        <f t="shared" si="2"/>
        <v>0</v>
      </c>
      <c r="O22" s="356"/>
      <c r="P22" s="356"/>
      <c r="Q22" s="239"/>
      <c r="R22" s="239"/>
      <c r="S22" s="370"/>
      <c r="T22" s="370"/>
      <c r="Z22" s="158"/>
      <c r="AC22" s="193"/>
    </row>
    <row r="23" spans="1:29" ht="13.5" customHeight="1" thickBot="1">
      <c r="A23" s="465"/>
      <c r="B23" s="425"/>
      <c r="C23" s="324" t="s">
        <v>270</v>
      </c>
      <c r="D23" s="324">
        <f aca="true" t="shared" si="9" ref="D23:N23">SUM(D21:D22)</f>
        <v>0</v>
      </c>
      <c r="E23" s="324">
        <f t="shared" si="9"/>
        <v>0</v>
      </c>
      <c r="F23" s="324">
        <f t="shared" si="9"/>
        <v>0</v>
      </c>
      <c r="G23" s="324">
        <f t="shared" si="9"/>
        <v>0</v>
      </c>
      <c r="H23" s="325">
        <f t="shared" si="9"/>
        <v>0</v>
      </c>
      <c r="I23" s="324">
        <f t="shared" si="9"/>
        <v>0</v>
      </c>
      <c r="J23" s="324">
        <f t="shared" si="9"/>
        <v>0</v>
      </c>
      <c r="K23" s="324">
        <f t="shared" si="9"/>
        <v>0</v>
      </c>
      <c r="L23" s="324">
        <f t="shared" si="9"/>
        <v>0</v>
      </c>
      <c r="M23" s="324">
        <f t="shared" si="9"/>
        <v>0</v>
      </c>
      <c r="N23" s="326">
        <f t="shared" si="9"/>
        <v>0</v>
      </c>
      <c r="O23" s="356"/>
      <c r="P23" s="356"/>
      <c r="Q23" s="239"/>
      <c r="R23" s="239"/>
      <c r="S23" s="370"/>
      <c r="T23" s="370"/>
      <c r="Z23" s="158"/>
      <c r="AC23" s="193"/>
    </row>
    <row r="24" spans="15:20" ht="13.5" customHeight="1">
      <c r="O24" s="356"/>
      <c r="P24" s="239"/>
      <c r="Q24" s="239"/>
      <c r="R24" s="239"/>
      <c r="S24" s="370"/>
      <c r="T24" s="370"/>
    </row>
    <row r="25" spans="1:18" ht="13.5" customHeight="1" thickBot="1">
      <c r="A25" s="47" t="s">
        <v>425</v>
      </c>
      <c r="B25" s="47"/>
      <c r="C25" s="48"/>
      <c r="D25" s="48"/>
      <c r="E25" s="48"/>
      <c r="F25" s="48"/>
      <c r="G25" s="48"/>
      <c r="H25" s="48"/>
      <c r="I25" s="48"/>
      <c r="J25" s="48"/>
      <c r="K25" s="48"/>
      <c r="L25" s="48"/>
      <c r="M25" s="49"/>
      <c r="O25" s="356"/>
      <c r="P25" s="239"/>
      <c r="Q25" s="239"/>
      <c r="R25" s="239"/>
    </row>
    <row r="26" spans="1:18" ht="13.5" customHeight="1" thickBot="1">
      <c r="A26" s="428"/>
      <c r="B26" s="417"/>
      <c r="C26" s="417"/>
      <c r="D26" s="417"/>
      <c r="E26" s="417"/>
      <c r="F26" s="417"/>
      <c r="G26" s="417"/>
      <c r="H26" s="417"/>
      <c r="I26" s="417"/>
      <c r="J26" s="417"/>
      <c r="K26" s="417"/>
      <c r="L26" s="417"/>
      <c r="M26" s="417"/>
      <c r="N26" s="415"/>
      <c r="O26" s="356"/>
      <c r="P26" s="239"/>
      <c r="Q26" s="239"/>
      <c r="R26" s="239"/>
    </row>
    <row r="27" spans="1:18" ht="13.5" customHeight="1">
      <c r="A27" s="55"/>
      <c r="B27" s="55"/>
      <c r="C27" s="55"/>
      <c r="D27" s="55"/>
      <c r="E27" s="55"/>
      <c r="F27" s="55"/>
      <c r="G27" s="55"/>
      <c r="H27" s="55"/>
      <c r="I27" s="55"/>
      <c r="J27" s="55"/>
      <c r="K27" s="55"/>
      <c r="L27" s="55"/>
      <c r="M27" s="55"/>
      <c r="N27" s="382"/>
      <c r="O27" s="356"/>
      <c r="P27" s="239"/>
      <c r="Q27" s="239"/>
      <c r="R27" s="239"/>
    </row>
    <row r="28" spans="1:2" ht="13.5" customHeight="1">
      <c r="A28" s="47" t="s">
        <v>453</v>
      </c>
      <c r="B28" s="49"/>
    </row>
    <row r="29" spans="1:16" ht="13.5" customHeight="1">
      <c r="A29" s="443" t="s">
        <v>0</v>
      </c>
      <c r="B29" s="443"/>
      <c r="C29" s="443"/>
      <c r="D29" s="443"/>
      <c r="E29" s="443"/>
      <c r="F29" s="443"/>
      <c r="G29" s="443"/>
      <c r="H29" s="443"/>
      <c r="I29" s="443"/>
      <c r="J29" s="443"/>
      <c r="K29" s="443"/>
      <c r="L29" s="443"/>
      <c r="M29" s="443"/>
      <c r="N29" s="443"/>
      <c r="O29" s="443"/>
      <c r="P29" s="443"/>
    </row>
    <row r="30" spans="1:16" ht="13.5" customHeight="1">
      <c r="A30" s="443"/>
      <c r="B30" s="443"/>
      <c r="C30" s="443"/>
      <c r="D30" s="443"/>
      <c r="E30" s="443"/>
      <c r="F30" s="443"/>
      <c r="G30" s="443"/>
      <c r="H30" s="443"/>
      <c r="I30" s="443"/>
      <c r="J30" s="443"/>
      <c r="K30" s="443"/>
      <c r="L30" s="443"/>
      <c r="M30" s="443"/>
      <c r="N30" s="443"/>
      <c r="O30" s="443"/>
      <c r="P30" s="443"/>
    </row>
    <row r="31" spans="1:16" ht="13.5" customHeight="1">
      <c r="A31" s="443"/>
      <c r="B31" s="443"/>
      <c r="C31" s="443"/>
      <c r="D31" s="443"/>
      <c r="E31" s="443"/>
      <c r="F31" s="443"/>
      <c r="G31" s="443"/>
      <c r="H31" s="443"/>
      <c r="I31" s="443"/>
      <c r="J31" s="443"/>
      <c r="K31" s="443"/>
      <c r="L31" s="443"/>
      <c r="M31" s="443"/>
      <c r="N31" s="443"/>
      <c r="O31" s="443"/>
      <c r="P31" s="443"/>
    </row>
    <row r="32" spans="1:16" ht="13.5" customHeight="1">
      <c r="A32" s="443"/>
      <c r="B32" s="443"/>
      <c r="C32" s="443"/>
      <c r="D32" s="443"/>
      <c r="E32" s="443"/>
      <c r="F32" s="443"/>
      <c r="G32" s="443"/>
      <c r="H32" s="443"/>
      <c r="I32" s="443"/>
      <c r="J32" s="443"/>
      <c r="K32" s="443"/>
      <c r="L32" s="443"/>
      <c r="M32" s="443"/>
      <c r="N32" s="443"/>
      <c r="O32" s="443"/>
      <c r="P32" s="443"/>
    </row>
    <row r="33" spans="1:16" ht="13.5" customHeight="1">
      <c r="A33" s="443"/>
      <c r="B33" s="443"/>
      <c r="C33" s="443"/>
      <c r="D33" s="443"/>
      <c r="E33" s="443"/>
      <c r="F33" s="443"/>
      <c r="G33" s="443"/>
      <c r="H33" s="443"/>
      <c r="I33" s="443"/>
      <c r="J33" s="443"/>
      <c r="K33" s="443"/>
      <c r="L33" s="443"/>
      <c r="M33" s="443"/>
      <c r="N33" s="443"/>
      <c r="O33" s="443"/>
      <c r="P33" s="443"/>
    </row>
    <row r="34" spans="1:16" ht="13.5" customHeight="1">
      <c r="A34" s="443"/>
      <c r="B34" s="443"/>
      <c r="C34" s="443"/>
      <c r="D34" s="443"/>
      <c r="E34" s="443"/>
      <c r="F34" s="443"/>
      <c r="G34" s="443"/>
      <c r="H34" s="443"/>
      <c r="I34" s="443"/>
      <c r="J34" s="443"/>
      <c r="K34" s="443"/>
      <c r="L34" s="443"/>
      <c r="M34" s="443"/>
      <c r="N34" s="443"/>
      <c r="O34" s="443"/>
      <c r="P34" s="443"/>
    </row>
    <row r="35" spans="1:16" ht="13.5" customHeight="1">
      <c r="A35" s="443"/>
      <c r="B35" s="443"/>
      <c r="C35" s="443"/>
      <c r="D35" s="443"/>
      <c r="E35" s="443"/>
      <c r="F35" s="443"/>
      <c r="G35" s="443"/>
      <c r="H35" s="443"/>
      <c r="I35" s="443"/>
      <c r="J35" s="443"/>
      <c r="K35" s="443"/>
      <c r="L35" s="443"/>
      <c r="M35" s="443"/>
      <c r="N35" s="443"/>
      <c r="O35" s="443"/>
      <c r="P35" s="443"/>
    </row>
    <row r="36" spans="1:14" ht="13.5" customHeight="1">
      <c r="A36" s="61"/>
      <c r="B36" s="61"/>
      <c r="C36" s="61"/>
      <c r="D36" s="61"/>
      <c r="E36" s="61"/>
      <c r="F36" s="61"/>
      <c r="G36" s="61"/>
      <c r="H36" s="61"/>
      <c r="I36" s="61"/>
      <c r="J36" s="61"/>
      <c r="K36" s="61"/>
      <c r="L36" s="61"/>
      <c r="M36" s="61"/>
      <c r="N36" s="61"/>
    </row>
    <row r="37" ht="13.5" customHeight="1" thickBot="1"/>
    <row r="38" spans="1:29" ht="61.5">
      <c r="A38" s="33" t="s">
        <v>32</v>
      </c>
      <c r="B38" s="447" t="s">
        <v>601</v>
      </c>
      <c r="C38" s="448"/>
      <c r="D38" s="34" t="s">
        <v>541</v>
      </c>
      <c r="E38" s="34" t="s">
        <v>275</v>
      </c>
      <c r="F38" s="34" t="s">
        <v>271</v>
      </c>
      <c r="G38" s="34" t="s">
        <v>272</v>
      </c>
      <c r="H38" s="34" t="s">
        <v>273</v>
      </c>
      <c r="I38" s="34" t="s">
        <v>274</v>
      </c>
      <c r="J38" s="34" t="s">
        <v>278</v>
      </c>
      <c r="K38" s="34" t="s">
        <v>630</v>
      </c>
      <c r="L38" s="34" t="s">
        <v>276</v>
      </c>
      <c r="M38" s="34" t="s">
        <v>277</v>
      </c>
      <c r="N38" s="51" t="s">
        <v>64</v>
      </c>
      <c r="O38" s="356"/>
      <c r="P38" s="356"/>
      <c r="Q38" s="239"/>
      <c r="R38" s="239"/>
      <c r="Z38" s="158"/>
      <c r="AC38" s="193"/>
    </row>
    <row r="39" spans="1:29" ht="13.5" customHeight="1">
      <c r="A39" s="444" t="s">
        <v>375</v>
      </c>
      <c r="B39" s="584" t="s">
        <v>33</v>
      </c>
      <c r="C39" s="38" t="s">
        <v>24</v>
      </c>
      <c r="D39" s="14"/>
      <c r="E39" s="14"/>
      <c r="F39" s="14"/>
      <c r="G39" s="14"/>
      <c r="H39" s="14"/>
      <c r="I39" s="14"/>
      <c r="J39" s="14"/>
      <c r="K39" s="14"/>
      <c r="L39" s="14"/>
      <c r="M39" s="14"/>
      <c r="N39" s="12">
        <f aca="true" t="shared" si="10" ref="N39:N77">SUM(D39:M39)</f>
        <v>0</v>
      </c>
      <c r="O39" s="356">
        <f>IF(OR(D39="",E39="",F39="",G39="",H39="",I39="",J39="",K39="",L39="",M39="",D40="",E40="",F40="",G40="",H40="",I40="",J40="",K40="",L40="",M40=""),1,0)</f>
        <v>1</v>
      </c>
      <c r="P39" s="356">
        <f>O39+O42+O45+O48+O51+O54+O57+O60+O63+O66+O69+O72</f>
        <v>12</v>
      </c>
      <c r="Q39" s="239"/>
      <c r="R39" s="239"/>
      <c r="Z39" s="158"/>
      <c r="AC39" s="193"/>
    </row>
    <row r="40" spans="1:29" ht="13.5" customHeight="1">
      <c r="A40" s="445"/>
      <c r="B40" s="474"/>
      <c r="C40" s="40" t="s">
        <v>25</v>
      </c>
      <c r="D40" s="16"/>
      <c r="E40" s="16"/>
      <c r="F40" s="16"/>
      <c r="G40" s="16"/>
      <c r="H40" s="17"/>
      <c r="I40" s="16"/>
      <c r="J40" s="16"/>
      <c r="K40" s="16"/>
      <c r="L40" s="16"/>
      <c r="M40" s="16"/>
      <c r="N40" s="12">
        <f t="shared" si="10"/>
        <v>0</v>
      </c>
      <c r="O40" s="356"/>
      <c r="P40" s="356"/>
      <c r="Q40" s="239"/>
      <c r="R40" s="239"/>
      <c r="Z40" s="158"/>
      <c r="AC40" s="193"/>
    </row>
    <row r="41" spans="1:29" ht="13.5" customHeight="1">
      <c r="A41" s="446"/>
      <c r="B41" s="585"/>
      <c r="C41" s="320" t="s">
        <v>270</v>
      </c>
      <c r="D41" s="317">
        <f aca="true" t="shared" si="11" ref="D41:M41">SUM(D39:D40)</f>
        <v>0</v>
      </c>
      <c r="E41" s="317">
        <f t="shared" si="11"/>
        <v>0</v>
      </c>
      <c r="F41" s="317">
        <f t="shared" si="11"/>
        <v>0</v>
      </c>
      <c r="G41" s="317">
        <f t="shared" si="11"/>
        <v>0</v>
      </c>
      <c r="H41" s="318">
        <f t="shared" si="11"/>
        <v>0</v>
      </c>
      <c r="I41" s="317">
        <f t="shared" si="11"/>
        <v>0</v>
      </c>
      <c r="J41" s="317">
        <f t="shared" si="11"/>
        <v>0</v>
      </c>
      <c r="K41" s="317">
        <f t="shared" si="11"/>
        <v>0</v>
      </c>
      <c r="L41" s="317">
        <f t="shared" si="11"/>
        <v>0</v>
      </c>
      <c r="M41" s="317">
        <f t="shared" si="11"/>
        <v>0</v>
      </c>
      <c r="N41" s="327">
        <f t="shared" si="10"/>
        <v>0</v>
      </c>
      <c r="O41" s="356"/>
      <c r="P41" s="356"/>
      <c r="Q41" s="239"/>
      <c r="R41" s="239"/>
      <c r="Z41" s="158"/>
      <c r="AC41" s="193"/>
    </row>
    <row r="42" spans="1:29" ht="13.5" customHeight="1">
      <c r="A42" s="444" t="s">
        <v>376</v>
      </c>
      <c r="B42" s="584" t="s">
        <v>387</v>
      </c>
      <c r="C42" s="38" t="s">
        <v>24</v>
      </c>
      <c r="D42" s="14"/>
      <c r="E42" s="14"/>
      <c r="F42" s="14"/>
      <c r="G42" s="14"/>
      <c r="H42" s="15"/>
      <c r="I42" s="14"/>
      <c r="J42" s="14"/>
      <c r="K42" s="14"/>
      <c r="L42" s="14"/>
      <c r="M42" s="14"/>
      <c r="N42" s="12">
        <f t="shared" si="10"/>
        <v>0</v>
      </c>
      <c r="O42" s="356">
        <f>IF(OR(D42="",E42="",F42="",G42="",H42="",I42="",J42="",K42="",L42="",M42="",D43="",E43="",F43="",G43="",H43="",I43="",J43="",K43="",L43="",M43=""),1,0)</f>
        <v>1</v>
      </c>
      <c r="P42" s="356"/>
      <c r="Q42" s="239"/>
      <c r="R42" s="239"/>
      <c r="Z42" s="158"/>
      <c r="AC42" s="193"/>
    </row>
    <row r="43" spans="1:29" ht="13.5" customHeight="1">
      <c r="A43" s="445"/>
      <c r="B43" s="474"/>
      <c r="C43" s="40" t="s">
        <v>25</v>
      </c>
      <c r="D43" s="16"/>
      <c r="E43" s="16"/>
      <c r="F43" s="16"/>
      <c r="G43" s="16"/>
      <c r="H43" s="17"/>
      <c r="I43" s="16"/>
      <c r="J43" s="16"/>
      <c r="K43" s="16"/>
      <c r="L43" s="16"/>
      <c r="M43" s="16"/>
      <c r="N43" s="12">
        <f t="shared" si="10"/>
        <v>0</v>
      </c>
      <c r="O43" s="356"/>
      <c r="P43" s="356"/>
      <c r="Q43" s="239"/>
      <c r="R43" s="239"/>
      <c r="Z43" s="158"/>
      <c r="AC43" s="193"/>
    </row>
    <row r="44" spans="1:29" ht="13.5" customHeight="1">
      <c r="A44" s="446"/>
      <c r="B44" s="585"/>
      <c r="C44" s="320" t="s">
        <v>270</v>
      </c>
      <c r="D44" s="320">
        <f aca="true" t="shared" si="12" ref="D44:M44">SUM(D42:D43)</f>
        <v>0</v>
      </c>
      <c r="E44" s="320">
        <f t="shared" si="12"/>
        <v>0</v>
      </c>
      <c r="F44" s="320">
        <f t="shared" si="12"/>
        <v>0</v>
      </c>
      <c r="G44" s="320">
        <f t="shared" si="12"/>
        <v>0</v>
      </c>
      <c r="H44" s="322">
        <f t="shared" si="12"/>
        <v>0</v>
      </c>
      <c r="I44" s="320">
        <f t="shared" si="12"/>
        <v>0</v>
      </c>
      <c r="J44" s="320">
        <f t="shared" si="12"/>
        <v>0</v>
      </c>
      <c r="K44" s="320">
        <f t="shared" si="12"/>
        <v>0</v>
      </c>
      <c r="L44" s="320">
        <f t="shared" si="12"/>
        <v>0</v>
      </c>
      <c r="M44" s="320">
        <f t="shared" si="12"/>
        <v>0</v>
      </c>
      <c r="N44" s="327">
        <f t="shared" si="10"/>
        <v>0</v>
      </c>
      <c r="O44" s="356"/>
      <c r="P44" s="356"/>
      <c r="Q44" s="239"/>
      <c r="R44" s="239"/>
      <c r="Z44" s="158"/>
      <c r="AC44" s="193"/>
    </row>
    <row r="45" spans="1:29" ht="13.5" customHeight="1">
      <c r="A45" s="444" t="s">
        <v>377</v>
      </c>
      <c r="B45" s="584" t="s">
        <v>388</v>
      </c>
      <c r="C45" s="42" t="s">
        <v>24</v>
      </c>
      <c r="D45" s="18"/>
      <c r="E45" s="18"/>
      <c r="F45" s="18"/>
      <c r="G45" s="18"/>
      <c r="H45" s="19"/>
      <c r="I45" s="18"/>
      <c r="J45" s="18"/>
      <c r="K45" s="18"/>
      <c r="L45" s="18"/>
      <c r="M45" s="18"/>
      <c r="N45" s="12">
        <f t="shared" si="10"/>
        <v>0</v>
      </c>
      <c r="O45" s="356">
        <f>IF(OR(D45="",E45="",F45="",G45="",H45="",I45="",J45="",K45="",L45="",M45="",D46="",E46="",F46="",G46="",H46="",I46="",J46="",K46="",L46="",M46=""),1,0)</f>
        <v>1</v>
      </c>
      <c r="P45" s="356"/>
      <c r="Q45" s="239"/>
      <c r="R45" s="239"/>
      <c r="Z45" s="158"/>
      <c r="AC45" s="193"/>
    </row>
    <row r="46" spans="1:29" ht="13.5" customHeight="1">
      <c r="A46" s="445"/>
      <c r="B46" s="474"/>
      <c r="C46" s="44" t="s">
        <v>25</v>
      </c>
      <c r="D46" s="21"/>
      <c r="E46" s="21"/>
      <c r="F46" s="21"/>
      <c r="G46" s="21"/>
      <c r="H46" s="22"/>
      <c r="I46" s="21"/>
      <c r="J46" s="21"/>
      <c r="K46" s="21"/>
      <c r="L46" s="21"/>
      <c r="M46" s="21"/>
      <c r="N46" s="23">
        <f t="shared" si="10"/>
        <v>0</v>
      </c>
      <c r="O46" s="356"/>
      <c r="P46" s="356"/>
      <c r="Q46" s="239"/>
      <c r="R46" s="239"/>
      <c r="Z46" s="158"/>
      <c r="AC46" s="193"/>
    </row>
    <row r="47" spans="1:29" ht="13.5" customHeight="1">
      <c r="A47" s="446"/>
      <c r="B47" s="585"/>
      <c r="C47" s="320" t="s">
        <v>270</v>
      </c>
      <c r="D47" s="320">
        <f aca="true" t="shared" si="13" ref="D47:M47">SUM(D45:D46)</f>
        <v>0</v>
      </c>
      <c r="E47" s="320">
        <f t="shared" si="13"/>
        <v>0</v>
      </c>
      <c r="F47" s="320">
        <f t="shared" si="13"/>
        <v>0</v>
      </c>
      <c r="G47" s="320">
        <f t="shared" si="13"/>
        <v>0</v>
      </c>
      <c r="H47" s="322">
        <f t="shared" si="13"/>
        <v>0</v>
      </c>
      <c r="I47" s="320">
        <f t="shared" si="13"/>
        <v>0</v>
      </c>
      <c r="J47" s="320">
        <f t="shared" si="13"/>
        <v>0</v>
      </c>
      <c r="K47" s="320">
        <f t="shared" si="13"/>
        <v>0</v>
      </c>
      <c r="L47" s="320">
        <f t="shared" si="13"/>
        <v>0</v>
      </c>
      <c r="M47" s="320">
        <f t="shared" si="13"/>
        <v>0</v>
      </c>
      <c r="N47" s="327">
        <f t="shared" si="10"/>
        <v>0</v>
      </c>
      <c r="O47" s="356"/>
      <c r="P47" s="356"/>
      <c r="Q47" s="239"/>
      <c r="R47" s="239"/>
      <c r="Z47" s="158"/>
      <c r="AC47" s="193"/>
    </row>
    <row r="48" spans="1:29" ht="13.5" customHeight="1">
      <c r="A48" s="444" t="s">
        <v>378</v>
      </c>
      <c r="B48" s="584" t="s">
        <v>389</v>
      </c>
      <c r="C48" s="42" t="s">
        <v>24</v>
      </c>
      <c r="D48" s="18"/>
      <c r="E48" s="18"/>
      <c r="F48" s="18"/>
      <c r="G48" s="18"/>
      <c r="H48" s="19"/>
      <c r="I48" s="18"/>
      <c r="J48" s="18"/>
      <c r="K48" s="18"/>
      <c r="L48" s="18"/>
      <c r="M48" s="18"/>
      <c r="N48" s="12">
        <f t="shared" si="10"/>
        <v>0</v>
      </c>
      <c r="O48" s="356">
        <f>IF(OR(D48="",E48="",F48="",G48="",H48="",I48="",J48="",K48="",L48="",M48="",D49="",E49="",F49="",G49="",H49="",I49="",J49="",K49="",L49="",M49=""),1,0)</f>
        <v>1</v>
      </c>
      <c r="P48" s="356"/>
      <c r="Q48" s="239"/>
      <c r="R48" s="239"/>
      <c r="Z48" s="158"/>
      <c r="AC48" s="193"/>
    </row>
    <row r="49" spans="1:29" ht="13.5" customHeight="1">
      <c r="A49" s="445"/>
      <c r="B49" s="474"/>
      <c r="C49" s="44" t="s">
        <v>25</v>
      </c>
      <c r="D49" s="21"/>
      <c r="E49" s="21"/>
      <c r="F49" s="21"/>
      <c r="G49" s="21"/>
      <c r="H49" s="22"/>
      <c r="I49" s="21"/>
      <c r="J49" s="21"/>
      <c r="K49" s="21"/>
      <c r="L49" s="21"/>
      <c r="M49" s="21"/>
      <c r="N49" s="23">
        <f t="shared" si="10"/>
        <v>0</v>
      </c>
      <c r="O49" s="356"/>
      <c r="P49" s="356"/>
      <c r="Q49" s="239"/>
      <c r="R49" s="239"/>
      <c r="Z49" s="158"/>
      <c r="AC49" s="193"/>
    </row>
    <row r="50" spans="1:29" ht="13.5" customHeight="1">
      <c r="A50" s="446"/>
      <c r="B50" s="585"/>
      <c r="C50" s="320" t="s">
        <v>270</v>
      </c>
      <c r="D50" s="320">
        <f aca="true" t="shared" si="14" ref="D50:M50">SUM(D48:D49)</f>
        <v>0</v>
      </c>
      <c r="E50" s="320">
        <f t="shared" si="14"/>
        <v>0</v>
      </c>
      <c r="F50" s="320">
        <f t="shared" si="14"/>
        <v>0</v>
      </c>
      <c r="G50" s="320">
        <f t="shared" si="14"/>
        <v>0</v>
      </c>
      <c r="H50" s="322">
        <f t="shared" si="14"/>
        <v>0</v>
      </c>
      <c r="I50" s="320">
        <f t="shared" si="14"/>
        <v>0</v>
      </c>
      <c r="J50" s="320">
        <f t="shared" si="14"/>
        <v>0</v>
      </c>
      <c r="K50" s="320">
        <f t="shared" si="14"/>
        <v>0</v>
      </c>
      <c r="L50" s="320">
        <f t="shared" si="14"/>
        <v>0</v>
      </c>
      <c r="M50" s="320">
        <f t="shared" si="14"/>
        <v>0</v>
      </c>
      <c r="N50" s="327">
        <f t="shared" si="10"/>
        <v>0</v>
      </c>
      <c r="O50" s="356"/>
      <c r="P50" s="356"/>
      <c r="Q50" s="239"/>
      <c r="R50" s="239"/>
      <c r="Z50" s="158"/>
      <c r="AC50" s="193"/>
    </row>
    <row r="51" spans="1:29" ht="13.5" customHeight="1">
      <c r="A51" s="444" t="s">
        <v>379</v>
      </c>
      <c r="B51" s="584" t="s">
        <v>390</v>
      </c>
      <c r="C51" s="38" t="s">
        <v>24</v>
      </c>
      <c r="D51" s="14"/>
      <c r="E51" s="14"/>
      <c r="F51" s="14"/>
      <c r="G51" s="14"/>
      <c r="H51" s="15"/>
      <c r="I51" s="14"/>
      <c r="J51" s="14"/>
      <c r="K51" s="14"/>
      <c r="L51" s="14"/>
      <c r="M51" s="14"/>
      <c r="N51" s="12">
        <f t="shared" si="10"/>
        <v>0</v>
      </c>
      <c r="O51" s="356">
        <f>IF(OR(D51="",E51="",F51="",G51="",H51="",I51="",J51="",K51="",L51="",M51="",D52="",E52="",F52="",G52="",H52="",I52="",J52="",K52="",L52="",M52=""),1,0)</f>
        <v>1</v>
      </c>
      <c r="P51" s="356"/>
      <c r="Q51" s="239"/>
      <c r="R51" s="239"/>
      <c r="Z51" s="158"/>
      <c r="AC51" s="193"/>
    </row>
    <row r="52" spans="1:29" ht="13.5" customHeight="1">
      <c r="A52" s="445"/>
      <c r="B52" s="474"/>
      <c r="C52" s="40" t="s">
        <v>25</v>
      </c>
      <c r="D52" s="16"/>
      <c r="E52" s="16"/>
      <c r="F52" s="16"/>
      <c r="G52" s="16"/>
      <c r="H52" s="17"/>
      <c r="I52" s="16"/>
      <c r="J52" s="16"/>
      <c r="K52" s="16"/>
      <c r="L52" s="16"/>
      <c r="M52" s="16"/>
      <c r="N52" s="12">
        <f t="shared" si="10"/>
        <v>0</v>
      </c>
      <c r="O52" s="356"/>
      <c r="P52" s="356"/>
      <c r="Q52" s="239"/>
      <c r="R52" s="239"/>
      <c r="Z52" s="158"/>
      <c r="AC52" s="193"/>
    </row>
    <row r="53" spans="1:29" ht="13.5" customHeight="1">
      <c r="A53" s="446"/>
      <c r="B53" s="585"/>
      <c r="C53" s="320" t="s">
        <v>270</v>
      </c>
      <c r="D53" s="320">
        <f aca="true" t="shared" si="15" ref="D53:M53">SUM(D51:D52)</f>
        <v>0</v>
      </c>
      <c r="E53" s="320">
        <f t="shared" si="15"/>
        <v>0</v>
      </c>
      <c r="F53" s="320">
        <f t="shared" si="15"/>
        <v>0</v>
      </c>
      <c r="G53" s="320">
        <f t="shared" si="15"/>
        <v>0</v>
      </c>
      <c r="H53" s="322">
        <f t="shared" si="15"/>
        <v>0</v>
      </c>
      <c r="I53" s="320">
        <f t="shared" si="15"/>
        <v>0</v>
      </c>
      <c r="J53" s="320">
        <f t="shared" si="15"/>
        <v>0</v>
      </c>
      <c r="K53" s="320">
        <f>SUM(K51:K52)</f>
        <v>0</v>
      </c>
      <c r="L53" s="320">
        <f t="shared" si="15"/>
        <v>0</v>
      </c>
      <c r="M53" s="320">
        <f t="shared" si="15"/>
        <v>0</v>
      </c>
      <c r="N53" s="327">
        <f t="shared" si="10"/>
        <v>0</v>
      </c>
      <c r="O53" s="356"/>
      <c r="P53" s="356"/>
      <c r="Q53" s="239"/>
      <c r="R53" s="239"/>
      <c r="Z53" s="158"/>
      <c r="AC53" s="193"/>
    </row>
    <row r="54" spans="1:29" ht="13.5" customHeight="1">
      <c r="A54" s="444" t="s">
        <v>380</v>
      </c>
      <c r="B54" s="584" t="s">
        <v>391</v>
      </c>
      <c r="C54" s="38" t="s">
        <v>24</v>
      </c>
      <c r="D54" s="14"/>
      <c r="E54" s="14"/>
      <c r="F54" s="14"/>
      <c r="G54" s="14"/>
      <c r="H54" s="15"/>
      <c r="I54" s="14"/>
      <c r="J54" s="14"/>
      <c r="K54" s="14"/>
      <c r="L54" s="14"/>
      <c r="M54" s="14"/>
      <c r="N54" s="12">
        <f t="shared" si="10"/>
        <v>0</v>
      </c>
      <c r="O54" s="356">
        <f>IF(OR(D54="",E54="",F54="",G54="",H54="",I54="",J54="",K54="",L54="",M54="",D55="",E55="",F55="",G55="",H55="",I55="",J55="",K55="",L55="",M55=""),1,0)</f>
        <v>1</v>
      </c>
      <c r="P54" s="356"/>
      <c r="Q54" s="239"/>
      <c r="R54" s="239"/>
      <c r="Z54" s="158"/>
      <c r="AC54" s="193"/>
    </row>
    <row r="55" spans="1:29" ht="13.5" customHeight="1">
      <c r="A55" s="445"/>
      <c r="B55" s="474"/>
      <c r="C55" s="40" t="s">
        <v>25</v>
      </c>
      <c r="D55" s="16"/>
      <c r="E55" s="16"/>
      <c r="F55" s="16"/>
      <c r="G55" s="16"/>
      <c r="H55" s="17"/>
      <c r="I55" s="16"/>
      <c r="J55" s="16"/>
      <c r="K55" s="16"/>
      <c r="L55" s="16"/>
      <c r="M55" s="16"/>
      <c r="N55" s="12">
        <f t="shared" si="10"/>
        <v>0</v>
      </c>
      <c r="O55" s="356"/>
      <c r="P55" s="356"/>
      <c r="Q55" s="239"/>
      <c r="R55" s="239"/>
      <c r="Z55" s="158"/>
      <c r="AC55" s="193"/>
    </row>
    <row r="56" spans="1:29" ht="13.5" customHeight="1">
      <c r="A56" s="446"/>
      <c r="B56" s="585"/>
      <c r="C56" s="320" t="s">
        <v>270</v>
      </c>
      <c r="D56" s="320">
        <f aca="true" t="shared" si="16" ref="D56:M56">SUM(D54:D55)</f>
        <v>0</v>
      </c>
      <c r="E56" s="320">
        <f t="shared" si="16"/>
        <v>0</v>
      </c>
      <c r="F56" s="320">
        <f t="shared" si="16"/>
        <v>0</v>
      </c>
      <c r="G56" s="320">
        <f t="shared" si="16"/>
        <v>0</v>
      </c>
      <c r="H56" s="322">
        <f t="shared" si="16"/>
        <v>0</v>
      </c>
      <c r="I56" s="320">
        <f t="shared" si="16"/>
        <v>0</v>
      </c>
      <c r="J56" s="320">
        <f t="shared" si="16"/>
        <v>0</v>
      </c>
      <c r="K56" s="320">
        <f t="shared" si="16"/>
        <v>0</v>
      </c>
      <c r="L56" s="320">
        <f t="shared" si="16"/>
        <v>0</v>
      </c>
      <c r="M56" s="320">
        <f t="shared" si="16"/>
        <v>0</v>
      </c>
      <c r="N56" s="327">
        <f t="shared" si="10"/>
        <v>0</v>
      </c>
      <c r="O56" s="356"/>
      <c r="P56" s="356"/>
      <c r="Q56" s="239"/>
      <c r="R56" s="239"/>
      <c r="Z56" s="158"/>
      <c r="AC56" s="193"/>
    </row>
    <row r="57" spans="1:29" ht="13.5" customHeight="1">
      <c r="A57" s="444" t="s">
        <v>381</v>
      </c>
      <c r="B57" s="584" t="s">
        <v>392</v>
      </c>
      <c r="C57" s="38" t="s">
        <v>24</v>
      </c>
      <c r="D57" s="14"/>
      <c r="E57" s="14"/>
      <c r="F57" s="14"/>
      <c r="G57" s="14"/>
      <c r="H57" s="15"/>
      <c r="I57" s="14"/>
      <c r="J57" s="14"/>
      <c r="K57" s="14"/>
      <c r="L57" s="14"/>
      <c r="M57" s="14"/>
      <c r="N57" s="12">
        <f t="shared" si="10"/>
        <v>0</v>
      </c>
      <c r="O57" s="356">
        <f>IF(OR(D57="",E57="",F57="",G57="",H57="",I57="",J57="",K57="",L57="",M57="",D58="",E58="",F58="",G58="",H58="",I58="",J58="",K58="",L58="",M58=""),1,0)</f>
        <v>1</v>
      </c>
      <c r="P57" s="356"/>
      <c r="Q57" s="239"/>
      <c r="R57" s="239"/>
      <c r="Z57" s="158"/>
      <c r="AC57" s="193"/>
    </row>
    <row r="58" spans="1:29" ht="13.5" customHeight="1">
      <c r="A58" s="445"/>
      <c r="B58" s="474"/>
      <c r="C58" s="40" t="s">
        <v>25</v>
      </c>
      <c r="D58" s="16"/>
      <c r="E58" s="16"/>
      <c r="F58" s="16"/>
      <c r="G58" s="16"/>
      <c r="H58" s="17"/>
      <c r="I58" s="16"/>
      <c r="J58" s="16"/>
      <c r="K58" s="16"/>
      <c r="L58" s="16"/>
      <c r="M58" s="16"/>
      <c r="N58" s="12">
        <f t="shared" si="10"/>
        <v>0</v>
      </c>
      <c r="O58" s="356"/>
      <c r="P58" s="356"/>
      <c r="Q58" s="239"/>
      <c r="R58" s="239"/>
      <c r="Z58" s="158"/>
      <c r="AC58" s="193"/>
    </row>
    <row r="59" spans="1:29" ht="13.5" customHeight="1">
      <c r="A59" s="446"/>
      <c r="B59" s="585"/>
      <c r="C59" s="320" t="s">
        <v>270</v>
      </c>
      <c r="D59" s="320">
        <f aca="true" t="shared" si="17" ref="D59:M59">SUM(D57:D58)</f>
        <v>0</v>
      </c>
      <c r="E59" s="320">
        <f t="shared" si="17"/>
        <v>0</v>
      </c>
      <c r="F59" s="320">
        <f t="shared" si="17"/>
        <v>0</v>
      </c>
      <c r="G59" s="320">
        <f t="shared" si="17"/>
        <v>0</v>
      </c>
      <c r="H59" s="322">
        <f t="shared" si="17"/>
        <v>0</v>
      </c>
      <c r="I59" s="320">
        <f t="shared" si="17"/>
        <v>0</v>
      </c>
      <c r="J59" s="320">
        <f t="shared" si="17"/>
        <v>0</v>
      </c>
      <c r="K59" s="320">
        <f t="shared" si="17"/>
        <v>0</v>
      </c>
      <c r="L59" s="320">
        <f t="shared" si="17"/>
        <v>0</v>
      </c>
      <c r="M59" s="320">
        <f t="shared" si="17"/>
        <v>0</v>
      </c>
      <c r="N59" s="327">
        <f t="shared" si="10"/>
        <v>0</v>
      </c>
      <c r="O59" s="356"/>
      <c r="P59" s="356"/>
      <c r="Q59" s="239"/>
      <c r="R59" s="239"/>
      <c r="Z59" s="158"/>
      <c r="AC59" s="193"/>
    </row>
    <row r="60" spans="1:29" ht="13.5" customHeight="1">
      <c r="A60" s="444" t="s">
        <v>382</v>
      </c>
      <c r="B60" s="584" t="s">
        <v>393</v>
      </c>
      <c r="C60" s="38" t="s">
        <v>24</v>
      </c>
      <c r="D60" s="14"/>
      <c r="E60" s="14"/>
      <c r="F60" s="14"/>
      <c r="G60" s="14"/>
      <c r="H60" s="15"/>
      <c r="I60" s="14"/>
      <c r="J60" s="14"/>
      <c r="K60" s="14"/>
      <c r="L60" s="14"/>
      <c r="M60" s="14"/>
      <c r="N60" s="12">
        <f t="shared" si="10"/>
        <v>0</v>
      </c>
      <c r="O60" s="356">
        <f>IF(OR(D60="",E60="",F60="",G60="",H60="",I60="",J60="",K60="",L60="",M60="",D61="",E61="",F61="",G61="",H61="",I61="",J61="",K61="",L61="",M61=""),1,0)</f>
        <v>1</v>
      </c>
      <c r="P60" s="356"/>
      <c r="Q60" s="239"/>
      <c r="R60" s="239"/>
      <c r="Z60" s="158"/>
      <c r="AC60" s="193"/>
    </row>
    <row r="61" spans="1:29" ht="13.5" customHeight="1">
      <c r="A61" s="445"/>
      <c r="B61" s="474"/>
      <c r="C61" s="40" t="s">
        <v>25</v>
      </c>
      <c r="D61" s="16"/>
      <c r="E61" s="16"/>
      <c r="F61" s="16"/>
      <c r="G61" s="16"/>
      <c r="H61" s="17"/>
      <c r="I61" s="16"/>
      <c r="J61" s="16"/>
      <c r="K61" s="16"/>
      <c r="L61" s="16"/>
      <c r="M61" s="16"/>
      <c r="N61" s="12">
        <f t="shared" si="10"/>
        <v>0</v>
      </c>
      <c r="O61" s="356"/>
      <c r="P61" s="356"/>
      <c r="Q61" s="239"/>
      <c r="R61" s="239"/>
      <c r="Z61" s="158"/>
      <c r="AC61" s="193"/>
    </row>
    <row r="62" spans="1:29" ht="13.5" customHeight="1">
      <c r="A62" s="446"/>
      <c r="B62" s="585"/>
      <c r="C62" s="320" t="s">
        <v>270</v>
      </c>
      <c r="D62" s="320">
        <f aca="true" t="shared" si="18" ref="D62:M62">SUM(D60:D61)</f>
        <v>0</v>
      </c>
      <c r="E62" s="320">
        <f t="shared" si="18"/>
        <v>0</v>
      </c>
      <c r="F62" s="320">
        <f t="shared" si="18"/>
        <v>0</v>
      </c>
      <c r="G62" s="320">
        <f t="shared" si="18"/>
        <v>0</v>
      </c>
      <c r="H62" s="322">
        <f t="shared" si="18"/>
        <v>0</v>
      </c>
      <c r="I62" s="320">
        <f t="shared" si="18"/>
        <v>0</v>
      </c>
      <c r="J62" s="320">
        <f t="shared" si="18"/>
        <v>0</v>
      </c>
      <c r="K62" s="320">
        <f t="shared" si="18"/>
        <v>0</v>
      </c>
      <c r="L62" s="320">
        <f t="shared" si="18"/>
        <v>0</v>
      </c>
      <c r="M62" s="320">
        <f t="shared" si="18"/>
        <v>0</v>
      </c>
      <c r="N62" s="327">
        <f t="shared" si="10"/>
        <v>0</v>
      </c>
      <c r="O62" s="356"/>
      <c r="P62" s="356"/>
      <c r="Q62" s="239"/>
      <c r="R62" s="239"/>
      <c r="Z62" s="158"/>
      <c r="AC62" s="193"/>
    </row>
    <row r="63" spans="1:29" ht="13.5" customHeight="1">
      <c r="A63" s="444" t="s">
        <v>383</v>
      </c>
      <c r="B63" s="584" t="s">
        <v>394</v>
      </c>
      <c r="C63" s="38" t="s">
        <v>24</v>
      </c>
      <c r="D63" s="14"/>
      <c r="E63" s="14"/>
      <c r="F63" s="14"/>
      <c r="G63" s="14"/>
      <c r="H63" s="15"/>
      <c r="I63" s="14"/>
      <c r="J63" s="14"/>
      <c r="K63" s="14"/>
      <c r="L63" s="14"/>
      <c r="M63" s="14"/>
      <c r="N63" s="12">
        <f t="shared" si="10"/>
        <v>0</v>
      </c>
      <c r="O63" s="356">
        <f>IF(OR(D63="",E63="",F63="",G63="",H63="",I63="",J63="",K63="",L63="",M63="",D64="",E64="",F64="",G64="",H64="",I64="",J64="",K64="",L64="",M64=""),1,0)</f>
        <v>1</v>
      </c>
      <c r="P63" s="356"/>
      <c r="Q63" s="381"/>
      <c r="R63" s="239"/>
      <c r="Z63" s="158"/>
      <c r="AC63" s="193"/>
    </row>
    <row r="64" spans="1:29" ht="13.5" customHeight="1">
      <c r="A64" s="445"/>
      <c r="B64" s="474"/>
      <c r="C64" s="40" t="s">
        <v>25</v>
      </c>
      <c r="D64" s="16"/>
      <c r="E64" s="16"/>
      <c r="F64" s="16"/>
      <c r="G64" s="16"/>
      <c r="H64" s="17"/>
      <c r="I64" s="16"/>
      <c r="J64" s="16"/>
      <c r="K64" s="16"/>
      <c r="L64" s="16"/>
      <c r="M64" s="16"/>
      <c r="N64" s="12">
        <f t="shared" si="10"/>
        <v>0</v>
      </c>
      <c r="O64" s="356"/>
      <c r="P64" s="356"/>
      <c r="Q64" s="381"/>
      <c r="R64" s="239"/>
      <c r="Z64" s="158"/>
      <c r="AC64" s="193"/>
    </row>
    <row r="65" spans="1:29" ht="13.5" customHeight="1">
      <c r="A65" s="446"/>
      <c r="B65" s="585"/>
      <c r="C65" s="320" t="s">
        <v>270</v>
      </c>
      <c r="D65" s="320">
        <f aca="true" t="shared" si="19" ref="D65:M65">SUM(D63:D64)</f>
        <v>0</v>
      </c>
      <c r="E65" s="320">
        <f t="shared" si="19"/>
        <v>0</v>
      </c>
      <c r="F65" s="320">
        <f t="shared" si="19"/>
        <v>0</v>
      </c>
      <c r="G65" s="320">
        <f t="shared" si="19"/>
        <v>0</v>
      </c>
      <c r="H65" s="322">
        <f t="shared" si="19"/>
        <v>0</v>
      </c>
      <c r="I65" s="320">
        <f t="shared" si="19"/>
        <v>0</v>
      </c>
      <c r="J65" s="320">
        <f t="shared" si="19"/>
        <v>0</v>
      </c>
      <c r="K65" s="320">
        <f t="shared" si="19"/>
        <v>0</v>
      </c>
      <c r="L65" s="320">
        <f t="shared" si="19"/>
        <v>0</v>
      </c>
      <c r="M65" s="320">
        <f t="shared" si="19"/>
        <v>0</v>
      </c>
      <c r="N65" s="327">
        <f t="shared" si="10"/>
        <v>0</v>
      </c>
      <c r="O65" s="356"/>
      <c r="P65" s="356"/>
      <c r="Q65" s="381"/>
      <c r="R65" s="239"/>
      <c r="Z65" s="158"/>
      <c r="AC65" s="193"/>
    </row>
    <row r="66" spans="1:29" ht="13.5" customHeight="1">
      <c r="A66" s="444" t="s">
        <v>384</v>
      </c>
      <c r="B66" s="584" t="s">
        <v>395</v>
      </c>
      <c r="C66" s="38" t="s">
        <v>24</v>
      </c>
      <c r="D66" s="14"/>
      <c r="E66" s="14"/>
      <c r="F66" s="14"/>
      <c r="G66" s="14"/>
      <c r="H66" s="15"/>
      <c r="I66" s="14"/>
      <c r="J66" s="14"/>
      <c r="K66" s="14"/>
      <c r="L66" s="14"/>
      <c r="M66" s="14"/>
      <c r="N66" s="12">
        <f t="shared" si="10"/>
        <v>0</v>
      </c>
      <c r="O66" s="356">
        <f>IF(OR(D66="",E66="",F66="",G66="",H66="",I66="",J66="",K66="",L66="",M66="",D67="",E67="",F67="",G67="",H67="",I67="",J67="",K67="",L67="",M67=""),1,0)</f>
        <v>1</v>
      </c>
      <c r="P66" s="356"/>
      <c r="Q66" s="239"/>
      <c r="R66" s="239"/>
      <c r="Z66" s="158"/>
      <c r="AC66" s="193"/>
    </row>
    <row r="67" spans="1:29" ht="13.5" customHeight="1">
      <c r="A67" s="445"/>
      <c r="B67" s="474"/>
      <c r="C67" s="40" t="s">
        <v>25</v>
      </c>
      <c r="D67" s="16"/>
      <c r="E67" s="16"/>
      <c r="F67" s="16"/>
      <c r="G67" s="16"/>
      <c r="H67" s="17"/>
      <c r="I67" s="16"/>
      <c r="J67" s="16"/>
      <c r="K67" s="16"/>
      <c r="L67" s="16"/>
      <c r="M67" s="16"/>
      <c r="N67" s="12">
        <f t="shared" si="10"/>
        <v>0</v>
      </c>
      <c r="O67" s="356"/>
      <c r="P67" s="356"/>
      <c r="Q67" s="239"/>
      <c r="R67" s="239"/>
      <c r="Z67" s="158"/>
      <c r="AC67" s="193"/>
    </row>
    <row r="68" spans="1:29" ht="13.5" customHeight="1">
      <c r="A68" s="446"/>
      <c r="B68" s="585"/>
      <c r="C68" s="320" t="s">
        <v>270</v>
      </c>
      <c r="D68" s="320">
        <f aca="true" t="shared" si="20" ref="D68:M68">SUM(D66:D67)</f>
        <v>0</v>
      </c>
      <c r="E68" s="320">
        <f t="shared" si="20"/>
        <v>0</v>
      </c>
      <c r="F68" s="320">
        <f t="shared" si="20"/>
        <v>0</v>
      </c>
      <c r="G68" s="320">
        <f t="shared" si="20"/>
        <v>0</v>
      </c>
      <c r="H68" s="322">
        <f t="shared" si="20"/>
        <v>0</v>
      </c>
      <c r="I68" s="320">
        <f t="shared" si="20"/>
        <v>0</v>
      </c>
      <c r="J68" s="320">
        <f t="shared" si="20"/>
        <v>0</v>
      </c>
      <c r="K68" s="320">
        <f t="shared" si="20"/>
        <v>0</v>
      </c>
      <c r="L68" s="320">
        <f t="shared" si="20"/>
        <v>0</v>
      </c>
      <c r="M68" s="320">
        <f t="shared" si="20"/>
        <v>0</v>
      </c>
      <c r="N68" s="327">
        <f t="shared" si="10"/>
        <v>0</v>
      </c>
      <c r="O68" s="356"/>
      <c r="P68" s="356"/>
      <c r="Q68" s="239"/>
      <c r="R68" s="239"/>
      <c r="Z68" s="158"/>
      <c r="AC68" s="193"/>
    </row>
    <row r="69" spans="1:29" ht="13.5" customHeight="1">
      <c r="A69" s="444" t="s">
        <v>385</v>
      </c>
      <c r="B69" s="584" t="s">
        <v>396</v>
      </c>
      <c r="C69" s="38" t="s">
        <v>24</v>
      </c>
      <c r="D69" s="14"/>
      <c r="E69" s="14"/>
      <c r="F69" s="14"/>
      <c r="G69" s="14"/>
      <c r="H69" s="15"/>
      <c r="I69" s="14"/>
      <c r="J69" s="14"/>
      <c r="K69" s="14"/>
      <c r="L69" s="14"/>
      <c r="M69" s="14"/>
      <c r="N69" s="12">
        <f t="shared" si="10"/>
        <v>0</v>
      </c>
      <c r="O69" s="356">
        <f>IF(OR(D69="",E69="",F69="",G69="",H69="",I69="",J69="",K69="",L69="",M69="",D70="",E70="",F70="",G70="",H70="",I70="",J70="",K70="",L70="",M70=""),1,0)</f>
        <v>1</v>
      </c>
      <c r="P69" s="356"/>
      <c r="Q69" s="239"/>
      <c r="R69" s="239"/>
      <c r="Z69" s="158"/>
      <c r="AC69" s="193"/>
    </row>
    <row r="70" spans="1:29" ht="13.5" customHeight="1">
      <c r="A70" s="445"/>
      <c r="B70" s="474"/>
      <c r="C70" s="40" t="s">
        <v>25</v>
      </c>
      <c r="D70" s="16"/>
      <c r="E70" s="16"/>
      <c r="F70" s="16"/>
      <c r="G70" s="16"/>
      <c r="H70" s="17"/>
      <c r="I70" s="16"/>
      <c r="J70" s="16"/>
      <c r="K70" s="16"/>
      <c r="L70" s="16"/>
      <c r="M70" s="16"/>
      <c r="N70" s="12">
        <f t="shared" si="10"/>
        <v>0</v>
      </c>
      <c r="O70" s="356"/>
      <c r="P70" s="356"/>
      <c r="Q70" s="239"/>
      <c r="R70" s="239"/>
      <c r="Z70" s="158"/>
      <c r="AC70" s="193"/>
    </row>
    <row r="71" spans="1:29" ht="13.5" customHeight="1">
      <c r="A71" s="446"/>
      <c r="B71" s="585"/>
      <c r="C71" s="320" t="s">
        <v>270</v>
      </c>
      <c r="D71" s="320">
        <f aca="true" t="shared" si="21" ref="D71:M71">SUM(D69:D70)</f>
        <v>0</v>
      </c>
      <c r="E71" s="320">
        <f t="shared" si="21"/>
        <v>0</v>
      </c>
      <c r="F71" s="320">
        <f t="shared" si="21"/>
        <v>0</v>
      </c>
      <c r="G71" s="320">
        <f t="shared" si="21"/>
        <v>0</v>
      </c>
      <c r="H71" s="322">
        <f t="shared" si="21"/>
        <v>0</v>
      </c>
      <c r="I71" s="320">
        <f t="shared" si="21"/>
        <v>0</v>
      </c>
      <c r="J71" s="320">
        <f t="shared" si="21"/>
        <v>0</v>
      </c>
      <c r="K71" s="320">
        <f t="shared" si="21"/>
        <v>0</v>
      </c>
      <c r="L71" s="320">
        <f t="shared" si="21"/>
        <v>0</v>
      </c>
      <c r="M71" s="320">
        <f t="shared" si="21"/>
        <v>0</v>
      </c>
      <c r="N71" s="327">
        <f t="shared" si="10"/>
        <v>0</v>
      </c>
      <c r="O71" s="356"/>
      <c r="P71" s="356"/>
      <c r="Q71" s="239"/>
      <c r="R71" s="239"/>
      <c r="Z71" s="158"/>
      <c r="AC71" s="193"/>
    </row>
    <row r="72" spans="1:29" ht="13.5" customHeight="1">
      <c r="A72" s="444" t="s">
        <v>386</v>
      </c>
      <c r="B72" s="584" t="s">
        <v>397</v>
      </c>
      <c r="C72" s="38" t="s">
        <v>24</v>
      </c>
      <c r="D72" s="14"/>
      <c r="E72" s="14"/>
      <c r="F72" s="14"/>
      <c r="G72" s="14"/>
      <c r="H72" s="15"/>
      <c r="I72" s="14"/>
      <c r="J72" s="14"/>
      <c r="K72" s="14"/>
      <c r="L72" s="14"/>
      <c r="M72" s="14"/>
      <c r="N72" s="9">
        <f t="shared" si="10"/>
        <v>0</v>
      </c>
      <c r="O72" s="356">
        <f>IF(OR(D72="",E72="",F72="",G72="",H72="",I72="",J72="",K72="",L72="",M72="",D73="",E73="",F73="",G73="",H73="",I73="",J73="",K73="",L73="",M73=""),1,0)</f>
        <v>1</v>
      </c>
      <c r="P72" s="356"/>
      <c r="Q72" s="239"/>
      <c r="R72" s="239"/>
      <c r="Z72" s="158"/>
      <c r="AC72" s="193"/>
    </row>
    <row r="73" spans="1:29" ht="13.5" customHeight="1">
      <c r="A73" s="445"/>
      <c r="B73" s="474"/>
      <c r="C73" s="40" t="s">
        <v>25</v>
      </c>
      <c r="D73" s="16"/>
      <c r="E73" s="16"/>
      <c r="F73" s="16"/>
      <c r="G73" s="16"/>
      <c r="H73" s="17"/>
      <c r="I73" s="16"/>
      <c r="J73" s="16"/>
      <c r="K73" s="16"/>
      <c r="L73" s="16"/>
      <c r="M73" s="16"/>
      <c r="N73" s="12">
        <f t="shared" si="10"/>
        <v>0</v>
      </c>
      <c r="O73" s="356"/>
      <c r="P73" s="356"/>
      <c r="Q73" s="239"/>
      <c r="R73" s="239"/>
      <c r="Z73" s="158"/>
      <c r="AC73" s="193"/>
    </row>
    <row r="74" spans="1:29" ht="13.5" customHeight="1">
      <c r="A74" s="446"/>
      <c r="B74" s="585"/>
      <c r="C74" s="320" t="s">
        <v>270</v>
      </c>
      <c r="D74" s="320">
        <f aca="true" t="shared" si="22" ref="D74:M74">SUM(D72:D73)</f>
        <v>0</v>
      </c>
      <c r="E74" s="320">
        <f t="shared" si="22"/>
        <v>0</v>
      </c>
      <c r="F74" s="320">
        <f t="shared" si="22"/>
        <v>0</v>
      </c>
      <c r="G74" s="320">
        <f t="shared" si="22"/>
        <v>0</v>
      </c>
      <c r="H74" s="322">
        <f t="shared" si="22"/>
        <v>0</v>
      </c>
      <c r="I74" s="320">
        <f t="shared" si="22"/>
        <v>0</v>
      </c>
      <c r="J74" s="320">
        <f t="shared" si="22"/>
        <v>0</v>
      </c>
      <c r="K74" s="320">
        <f t="shared" si="22"/>
        <v>0</v>
      </c>
      <c r="L74" s="320">
        <f t="shared" si="22"/>
        <v>0</v>
      </c>
      <c r="M74" s="320">
        <f t="shared" si="22"/>
        <v>0</v>
      </c>
      <c r="N74" s="327">
        <f t="shared" si="10"/>
        <v>0</v>
      </c>
      <c r="O74" s="356"/>
      <c r="P74" s="356"/>
      <c r="Q74" s="239"/>
      <c r="R74" s="239"/>
      <c r="Z74" s="158"/>
      <c r="AC74" s="193"/>
    </row>
    <row r="75" spans="1:29" ht="13.5" customHeight="1">
      <c r="A75" s="445" t="s">
        <v>536</v>
      </c>
      <c r="B75" s="474" t="s">
        <v>539</v>
      </c>
      <c r="C75" s="116" t="s">
        <v>24</v>
      </c>
      <c r="D75" s="187">
        <f>SUM(D72,D69,D66,D63,D60,D57,D54,D51,D48,D45,D42,D39)</f>
        <v>0</v>
      </c>
      <c r="E75" s="187">
        <f aca="true" t="shared" si="23" ref="E75:M75">SUM(E72,E69,E66,E63,E60,E57,E54,E51,E48,E45,E42,E39)</f>
        <v>0</v>
      </c>
      <c r="F75" s="187">
        <f t="shared" si="23"/>
        <v>0</v>
      </c>
      <c r="G75" s="187">
        <f t="shared" si="23"/>
        <v>0</v>
      </c>
      <c r="H75" s="187">
        <f t="shared" si="23"/>
        <v>0</v>
      </c>
      <c r="I75" s="187">
        <f t="shared" si="23"/>
        <v>0</v>
      </c>
      <c r="J75" s="187">
        <f t="shared" si="23"/>
        <v>0</v>
      </c>
      <c r="K75" s="187">
        <f t="shared" si="23"/>
        <v>0</v>
      </c>
      <c r="L75" s="187">
        <f t="shared" si="23"/>
        <v>0</v>
      </c>
      <c r="M75" s="187">
        <f t="shared" si="23"/>
        <v>0</v>
      </c>
      <c r="N75" s="117">
        <f t="shared" si="10"/>
        <v>0</v>
      </c>
      <c r="O75" s="356"/>
      <c r="P75" s="356"/>
      <c r="Q75" s="239"/>
      <c r="R75" s="239"/>
      <c r="Z75" s="158"/>
      <c r="AC75" s="193"/>
    </row>
    <row r="76" spans="1:29" ht="13.5" customHeight="1">
      <c r="A76" s="445"/>
      <c r="B76" s="474"/>
      <c r="C76" s="40" t="s">
        <v>25</v>
      </c>
      <c r="D76" s="11">
        <f>SUM(D73,D70,D67,D64,D61,D58,D55,D52,D49,D46,D43,D40)</f>
        <v>0</v>
      </c>
      <c r="E76" s="11">
        <f aca="true" t="shared" si="24" ref="E76:M76">SUM(E73,E70,E67,E64,E61,E58,E55,E52,E49,E46,E43,E40)</f>
        <v>0</v>
      </c>
      <c r="F76" s="11">
        <f t="shared" si="24"/>
        <v>0</v>
      </c>
      <c r="G76" s="11">
        <f t="shared" si="24"/>
        <v>0</v>
      </c>
      <c r="H76" s="11">
        <f t="shared" si="24"/>
        <v>0</v>
      </c>
      <c r="I76" s="11">
        <f t="shared" si="24"/>
        <v>0</v>
      </c>
      <c r="J76" s="11">
        <f t="shared" si="24"/>
        <v>0</v>
      </c>
      <c r="K76" s="11">
        <f t="shared" si="24"/>
        <v>0</v>
      </c>
      <c r="L76" s="11">
        <f t="shared" si="24"/>
        <v>0</v>
      </c>
      <c r="M76" s="11">
        <f t="shared" si="24"/>
        <v>0</v>
      </c>
      <c r="N76" s="12">
        <f t="shared" si="10"/>
        <v>0</v>
      </c>
      <c r="O76" s="356"/>
      <c r="P76" s="356"/>
      <c r="Q76" s="239"/>
      <c r="R76" s="239"/>
      <c r="Z76" s="158"/>
      <c r="AC76" s="193"/>
    </row>
    <row r="77" spans="1:29" ht="13.5" customHeight="1" thickBot="1">
      <c r="A77" s="424"/>
      <c r="B77" s="475"/>
      <c r="C77" s="324" t="s">
        <v>270</v>
      </c>
      <c r="D77" s="324">
        <f aca="true" t="shared" si="25" ref="D77:M77">SUM(D75:D76)</f>
        <v>0</v>
      </c>
      <c r="E77" s="324">
        <f t="shared" si="25"/>
        <v>0</v>
      </c>
      <c r="F77" s="324">
        <f t="shared" si="25"/>
        <v>0</v>
      </c>
      <c r="G77" s="324">
        <f t="shared" si="25"/>
        <v>0</v>
      </c>
      <c r="H77" s="325">
        <f t="shared" si="25"/>
        <v>0</v>
      </c>
      <c r="I77" s="324">
        <f t="shared" si="25"/>
        <v>0</v>
      </c>
      <c r="J77" s="324">
        <f t="shared" si="25"/>
        <v>0</v>
      </c>
      <c r="K77" s="328">
        <f t="shared" si="25"/>
        <v>0</v>
      </c>
      <c r="L77" s="324">
        <f t="shared" si="25"/>
        <v>0</v>
      </c>
      <c r="M77" s="324">
        <f t="shared" si="25"/>
        <v>0</v>
      </c>
      <c r="N77" s="329">
        <f t="shared" si="10"/>
        <v>0</v>
      </c>
      <c r="O77" s="356"/>
      <c r="P77" s="356"/>
      <c r="Q77" s="239"/>
      <c r="R77" s="239"/>
      <c r="Z77" s="158"/>
      <c r="AC77" s="193"/>
    </row>
    <row r="78" spans="1:29" ht="13.5" customHeight="1" thickBot="1">
      <c r="A78" s="156"/>
      <c r="B78" s="52"/>
      <c r="C78" s="52"/>
      <c r="D78" s="240" t="str">
        <f aca="true" t="shared" si="26" ref="D78:M78">IF(D75&lt;&gt;D3,"ERROH",IF(D76&lt;&gt;D4,"ERROM","OK"))</f>
        <v>OK</v>
      </c>
      <c r="E78" s="240" t="str">
        <f t="shared" si="26"/>
        <v>OK</v>
      </c>
      <c r="F78" s="240" t="str">
        <f t="shared" si="26"/>
        <v>OK</v>
      </c>
      <c r="G78" s="240" t="str">
        <f t="shared" si="26"/>
        <v>OK</v>
      </c>
      <c r="H78" s="240" t="str">
        <f t="shared" si="26"/>
        <v>OK</v>
      </c>
      <c r="I78" s="240" t="str">
        <f t="shared" si="26"/>
        <v>OK</v>
      </c>
      <c r="J78" s="240" t="str">
        <f t="shared" si="26"/>
        <v>OK</v>
      </c>
      <c r="K78" s="240" t="str">
        <f t="shared" si="26"/>
        <v>OK</v>
      </c>
      <c r="L78" s="240" t="str">
        <f t="shared" si="26"/>
        <v>OK</v>
      </c>
      <c r="M78" s="240" t="str">
        <f t="shared" si="26"/>
        <v>OK</v>
      </c>
      <c r="N78" s="240"/>
      <c r="O78" s="356"/>
      <c r="P78" s="356"/>
      <c r="Q78" s="239"/>
      <c r="R78" s="239"/>
      <c r="Z78" s="158"/>
      <c r="AC78" s="193"/>
    </row>
    <row r="79" spans="1:29" ht="13.5" customHeight="1">
      <c r="A79" s="591" t="s">
        <v>34</v>
      </c>
      <c r="B79" s="594" t="s">
        <v>576</v>
      </c>
      <c r="C79" s="595"/>
      <c r="D79" s="595"/>
      <c r="E79" s="600" t="s">
        <v>412</v>
      </c>
      <c r="F79" s="600"/>
      <c r="G79" s="157"/>
      <c r="H79" s="601"/>
      <c r="I79" s="601"/>
      <c r="J79" s="157"/>
      <c r="K79" s="535">
        <f>IF(AND(H79&lt;&gt;"",H81&lt;&gt;""),CONCATENATE(ROUND(H79/H81,2)," anos"),"")</f>
      </c>
      <c r="L79" s="157"/>
      <c r="M79" s="157"/>
      <c r="N79" s="194"/>
      <c r="O79" s="356">
        <f>IF(H79="",1,0)</f>
        <v>1</v>
      </c>
      <c r="P79" s="356"/>
      <c r="Q79" s="239"/>
      <c r="R79" s="239"/>
      <c r="Z79" s="158"/>
      <c r="AC79" s="193"/>
    </row>
    <row r="80" spans="1:29" ht="13.5" customHeight="1">
      <c r="A80" s="592"/>
      <c r="B80" s="596"/>
      <c r="C80" s="597"/>
      <c r="D80" s="597"/>
      <c r="E80" s="589"/>
      <c r="F80" s="589"/>
      <c r="G80" s="380" t="s">
        <v>411</v>
      </c>
      <c r="H80" s="589"/>
      <c r="I80" s="589"/>
      <c r="J80" s="380" t="s">
        <v>411</v>
      </c>
      <c r="K80" s="589"/>
      <c r="L80" s="383" t="e">
        <f>ROUND(H79/H81,2)</f>
        <v>#DIV/0!</v>
      </c>
      <c r="M80" s="87"/>
      <c r="N80" s="195"/>
      <c r="O80" s="357" t="e">
        <f>IF(OR(L80&gt;60,L80&lt;20),"ERRO","OK")</f>
        <v>#DIV/0!</v>
      </c>
      <c r="P80" s="356"/>
      <c r="Q80" s="239"/>
      <c r="R80" s="239"/>
      <c r="Z80" s="158"/>
      <c r="AC80" s="193"/>
    </row>
    <row r="81" spans="1:29" ht="13.5" customHeight="1" thickBot="1">
      <c r="A81" s="593"/>
      <c r="B81" s="598"/>
      <c r="C81" s="599"/>
      <c r="D81" s="599"/>
      <c r="E81" s="586" t="s">
        <v>349</v>
      </c>
      <c r="F81" s="586"/>
      <c r="G81" s="196"/>
      <c r="H81" s="586">
        <f>N77</f>
        <v>0</v>
      </c>
      <c r="I81" s="586"/>
      <c r="J81" s="196"/>
      <c r="K81" s="590"/>
      <c r="L81" s="196"/>
      <c r="M81" s="196"/>
      <c r="N81" s="197"/>
      <c r="O81" s="356"/>
      <c r="P81" s="356"/>
      <c r="Q81" s="239"/>
      <c r="R81" s="239"/>
      <c r="Z81" s="158"/>
      <c r="AC81" s="193"/>
    </row>
    <row r="82" spans="15:18" ht="13.5" customHeight="1">
      <c r="O82" s="356"/>
      <c r="P82" s="239"/>
      <c r="Q82" s="239"/>
      <c r="R82" s="239"/>
    </row>
    <row r="83" spans="1:18" ht="13.5" customHeight="1">
      <c r="A83" s="53" t="s">
        <v>370</v>
      </c>
      <c r="B83" s="54"/>
      <c r="C83" s="55"/>
      <c r="D83" s="56"/>
      <c r="E83" s="56"/>
      <c r="O83" s="356"/>
      <c r="P83" s="239"/>
      <c r="Q83" s="239"/>
      <c r="R83" s="239"/>
    </row>
    <row r="84" spans="1:18" ht="13.5" customHeight="1">
      <c r="A84" s="587" t="s">
        <v>577</v>
      </c>
      <c r="B84" s="588"/>
      <c r="C84" s="588"/>
      <c r="D84" s="588"/>
      <c r="E84" s="588"/>
      <c r="F84" s="588"/>
      <c r="G84" s="588"/>
      <c r="H84" s="588"/>
      <c r="I84" s="588"/>
      <c r="J84" s="588"/>
      <c r="K84" s="588"/>
      <c r="L84" s="588"/>
      <c r="M84" s="588"/>
      <c r="N84" s="588"/>
      <c r="O84" s="356"/>
      <c r="P84" s="239"/>
      <c r="Q84" s="239"/>
      <c r="R84" s="239"/>
    </row>
    <row r="85" spans="1:14" ht="13.5" customHeight="1">
      <c r="A85" s="588"/>
      <c r="B85" s="588"/>
      <c r="C85" s="588"/>
      <c r="D85" s="588"/>
      <c r="E85" s="588"/>
      <c r="F85" s="588"/>
      <c r="G85" s="588"/>
      <c r="H85" s="588"/>
      <c r="I85" s="588"/>
      <c r="J85" s="588"/>
      <c r="K85" s="588"/>
      <c r="L85" s="588"/>
      <c r="M85" s="588"/>
      <c r="N85" s="588"/>
    </row>
    <row r="86" spans="1:14" ht="13.5" customHeight="1">
      <c r="A86" s="588"/>
      <c r="B86" s="588"/>
      <c r="C86" s="588"/>
      <c r="D86" s="588"/>
      <c r="E86" s="588"/>
      <c r="F86" s="588"/>
      <c r="G86" s="588"/>
      <c r="H86" s="588"/>
      <c r="I86" s="588"/>
      <c r="J86" s="588"/>
      <c r="K86" s="588"/>
      <c r="L86" s="588"/>
      <c r="M86" s="588"/>
      <c r="N86" s="588"/>
    </row>
    <row r="87" spans="1:14" ht="13.5" customHeight="1">
      <c r="A87" s="588"/>
      <c r="B87" s="588"/>
      <c r="C87" s="588"/>
      <c r="D87" s="588"/>
      <c r="E87" s="588"/>
      <c r="F87" s="588"/>
      <c r="G87" s="588"/>
      <c r="H87" s="588"/>
      <c r="I87" s="588"/>
      <c r="J87" s="588"/>
      <c r="K87" s="588"/>
      <c r="L87" s="588"/>
      <c r="M87" s="588"/>
      <c r="N87" s="588"/>
    </row>
    <row r="88" ht="13.5" customHeight="1"/>
    <row r="89" spans="1:2" ht="13.5" customHeight="1">
      <c r="A89" s="47"/>
      <c r="B89" s="49"/>
    </row>
    <row r="90" spans="1:13" ht="13.5" customHeight="1" thickBot="1">
      <c r="A90" s="57"/>
      <c r="B90" s="50"/>
      <c r="C90" s="50"/>
      <c r="D90" s="50"/>
      <c r="E90" s="50"/>
      <c r="F90" s="50"/>
      <c r="G90" s="50"/>
      <c r="H90" s="50"/>
      <c r="I90" s="50"/>
      <c r="J90" s="50"/>
      <c r="K90" s="50"/>
      <c r="L90" s="50"/>
      <c r="M90" s="50"/>
    </row>
    <row r="91" spans="1:29" ht="61.5">
      <c r="A91" s="33" t="s">
        <v>332</v>
      </c>
      <c r="B91" s="447" t="s">
        <v>600</v>
      </c>
      <c r="C91" s="448"/>
      <c r="D91" s="34" t="s">
        <v>541</v>
      </c>
      <c r="E91" s="34" t="s">
        <v>275</v>
      </c>
      <c r="F91" s="34" t="s">
        <v>271</v>
      </c>
      <c r="G91" s="34" t="s">
        <v>272</v>
      </c>
      <c r="H91" s="34" t="s">
        <v>273</v>
      </c>
      <c r="I91" s="34" t="s">
        <v>274</v>
      </c>
      <c r="J91" s="34" t="s">
        <v>278</v>
      </c>
      <c r="K91" s="34" t="s">
        <v>630</v>
      </c>
      <c r="L91" s="34" t="s">
        <v>276</v>
      </c>
      <c r="M91" s="34" t="s">
        <v>277</v>
      </c>
      <c r="N91" s="51" t="s">
        <v>64</v>
      </c>
      <c r="O91" s="356"/>
      <c r="P91" s="356"/>
      <c r="Q91" s="239"/>
      <c r="R91" s="239"/>
      <c r="Z91" s="158"/>
      <c r="AC91" s="193"/>
    </row>
    <row r="92" spans="1:29" ht="13.5" customHeight="1">
      <c r="A92" s="444" t="s">
        <v>403</v>
      </c>
      <c r="B92" s="584" t="s">
        <v>35</v>
      </c>
      <c r="C92" s="38" t="s">
        <v>24</v>
      </c>
      <c r="D92" s="14"/>
      <c r="E92" s="14"/>
      <c r="F92" s="14"/>
      <c r="G92" s="14"/>
      <c r="H92" s="15"/>
      <c r="I92" s="14"/>
      <c r="J92" s="14"/>
      <c r="K92" s="14"/>
      <c r="L92" s="14"/>
      <c r="M92" s="14"/>
      <c r="N92" s="9">
        <f aca="true" t="shared" si="27" ref="N92:N118">SUM(D92:M92)</f>
        <v>0</v>
      </c>
      <c r="O92" s="356">
        <f>IF(OR(D92="",E92="",F92="",G92="",H92="",I92="",J92="",K92="",L92="",M92="",D93="",E93="",F93="",G93="",H93="",I93="",J93="",K93="",L93="",M93=""),1,0)</f>
        <v>1</v>
      </c>
      <c r="P92" s="356">
        <f>O92+O95+O98+O101+O104+O107+O110+O113+O116+O119+O122+O125</f>
        <v>8</v>
      </c>
      <c r="Q92" s="239"/>
      <c r="R92" s="239"/>
      <c r="Z92" s="158"/>
      <c r="AC92" s="193"/>
    </row>
    <row r="93" spans="1:29" ht="13.5" customHeight="1">
      <c r="A93" s="445"/>
      <c r="B93" s="474"/>
      <c r="C93" s="40" t="s">
        <v>25</v>
      </c>
      <c r="D93" s="16"/>
      <c r="E93" s="16"/>
      <c r="F93" s="16"/>
      <c r="G93" s="16"/>
      <c r="H93" s="17"/>
      <c r="I93" s="16"/>
      <c r="J93" s="16"/>
      <c r="K93" s="16"/>
      <c r="L93" s="16"/>
      <c r="M93" s="16"/>
      <c r="N93" s="12">
        <f t="shared" si="27"/>
        <v>0</v>
      </c>
      <c r="O93" s="356"/>
      <c r="P93" s="356"/>
      <c r="Q93" s="239"/>
      <c r="R93" s="239"/>
      <c r="Z93" s="158"/>
      <c r="AC93" s="193"/>
    </row>
    <row r="94" spans="1:29" ht="13.5" customHeight="1">
      <c r="A94" s="446"/>
      <c r="B94" s="585"/>
      <c r="C94" s="320" t="s">
        <v>270</v>
      </c>
      <c r="D94" s="317">
        <f aca="true" t="shared" si="28" ref="D94:M94">SUM(D92:D93)</f>
        <v>0</v>
      </c>
      <c r="E94" s="317">
        <f t="shared" si="28"/>
        <v>0</v>
      </c>
      <c r="F94" s="317">
        <f t="shared" si="28"/>
        <v>0</v>
      </c>
      <c r="G94" s="317">
        <f t="shared" si="28"/>
        <v>0</v>
      </c>
      <c r="H94" s="318">
        <f t="shared" si="28"/>
        <v>0</v>
      </c>
      <c r="I94" s="317">
        <f t="shared" si="28"/>
        <v>0</v>
      </c>
      <c r="J94" s="317">
        <f t="shared" si="28"/>
        <v>0</v>
      </c>
      <c r="K94" s="317">
        <f t="shared" si="28"/>
        <v>0</v>
      </c>
      <c r="L94" s="317">
        <f t="shared" si="28"/>
        <v>0</v>
      </c>
      <c r="M94" s="317">
        <f t="shared" si="28"/>
        <v>0</v>
      </c>
      <c r="N94" s="327">
        <f t="shared" si="27"/>
        <v>0</v>
      </c>
      <c r="O94" s="356"/>
      <c r="P94" s="356"/>
      <c r="Q94" s="239"/>
      <c r="R94" s="239"/>
      <c r="Z94" s="158"/>
      <c r="AC94" s="193"/>
    </row>
    <row r="95" spans="1:29" ht="13.5" customHeight="1">
      <c r="A95" s="444" t="s">
        <v>404</v>
      </c>
      <c r="B95" s="584" t="s">
        <v>398</v>
      </c>
      <c r="C95" s="38" t="s">
        <v>24</v>
      </c>
      <c r="D95" s="14"/>
      <c r="E95" s="14"/>
      <c r="F95" s="14"/>
      <c r="G95" s="14"/>
      <c r="H95" s="14"/>
      <c r="I95" s="14"/>
      <c r="J95" s="14"/>
      <c r="K95" s="14"/>
      <c r="L95" s="14"/>
      <c r="M95" s="14"/>
      <c r="N95" s="9">
        <f t="shared" si="27"/>
        <v>0</v>
      </c>
      <c r="O95" s="356">
        <f>IF(OR(D95="",E95="",F95="",G95="",H95="",I95="",J95="",K95="",L95="",M95="",D96="",E96="",F96="",G96="",H96="",I96="",J96="",K96="",L96="",M96=""),1,0)</f>
        <v>1</v>
      </c>
      <c r="P95" s="356"/>
      <c r="Q95" s="239"/>
      <c r="R95" s="239"/>
      <c r="Z95" s="158"/>
      <c r="AC95" s="193"/>
    </row>
    <row r="96" spans="1:29" ht="13.5" customHeight="1">
      <c r="A96" s="445"/>
      <c r="B96" s="474"/>
      <c r="C96" s="40" t="s">
        <v>25</v>
      </c>
      <c r="D96" s="16"/>
      <c r="E96" s="16"/>
      <c r="F96" s="16"/>
      <c r="G96" s="16"/>
      <c r="H96" s="16"/>
      <c r="I96" s="16"/>
      <c r="J96" s="16"/>
      <c r="K96" s="16"/>
      <c r="L96" s="16"/>
      <c r="M96" s="16"/>
      <c r="N96" s="12">
        <f t="shared" si="27"/>
        <v>0</v>
      </c>
      <c r="O96" s="356"/>
      <c r="P96" s="356"/>
      <c r="Q96" s="239"/>
      <c r="R96" s="239"/>
      <c r="Z96" s="158"/>
      <c r="AC96" s="193"/>
    </row>
    <row r="97" spans="1:29" ht="13.5" customHeight="1">
      <c r="A97" s="446"/>
      <c r="B97" s="585"/>
      <c r="C97" s="320" t="s">
        <v>270</v>
      </c>
      <c r="D97" s="320">
        <f aca="true" t="shared" si="29" ref="D97:M97">SUM(D95:D96)</f>
        <v>0</v>
      </c>
      <c r="E97" s="320">
        <f t="shared" si="29"/>
        <v>0</v>
      </c>
      <c r="F97" s="320">
        <f t="shared" si="29"/>
        <v>0</v>
      </c>
      <c r="G97" s="320">
        <f t="shared" si="29"/>
        <v>0</v>
      </c>
      <c r="H97" s="322">
        <f t="shared" si="29"/>
        <v>0</v>
      </c>
      <c r="I97" s="320">
        <f t="shared" si="29"/>
        <v>0</v>
      </c>
      <c r="J97" s="320">
        <f t="shared" si="29"/>
        <v>0</v>
      </c>
      <c r="K97" s="320">
        <f t="shared" si="29"/>
        <v>0</v>
      </c>
      <c r="L97" s="320">
        <f t="shared" si="29"/>
        <v>0</v>
      </c>
      <c r="M97" s="320">
        <f t="shared" si="29"/>
        <v>0</v>
      </c>
      <c r="N97" s="327">
        <f t="shared" si="27"/>
        <v>0</v>
      </c>
      <c r="O97" s="356"/>
      <c r="P97" s="356"/>
      <c r="Q97" s="239"/>
      <c r="R97" s="239"/>
      <c r="Z97" s="158"/>
      <c r="AC97" s="193"/>
    </row>
    <row r="98" spans="1:29" ht="13.5" customHeight="1">
      <c r="A98" s="444" t="s">
        <v>405</v>
      </c>
      <c r="B98" s="584" t="s">
        <v>399</v>
      </c>
      <c r="C98" s="42" t="s">
        <v>24</v>
      </c>
      <c r="D98" s="18"/>
      <c r="E98" s="18"/>
      <c r="F98" s="18"/>
      <c r="G98" s="18"/>
      <c r="H98" s="18"/>
      <c r="I98" s="18"/>
      <c r="J98" s="18"/>
      <c r="K98" s="18"/>
      <c r="L98" s="18"/>
      <c r="M98" s="18"/>
      <c r="N98" s="20">
        <f t="shared" si="27"/>
        <v>0</v>
      </c>
      <c r="O98" s="356">
        <f>IF(OR(D98="",E98="",F98="",G98="",H98="",I98="",J98="",K98="",L98="",M98="",D99="",E99="",F99="",G99="",H99="",I99="",J99="",K99="",L99="",M99=""),1,0)</f>
        <v>1</v>
      </c>
      <c r="P98" s="356"/>
      <c r="Q98" s="239"/>
      <c r="R98" s="239"/>
      <c r="Z98" s="158"/>
      <c r="AC98" s="193"/>
    </row>
    <row r="99" spans="1:29" ht="13.5" customHeight="1">
      <c r="A99" s="445"/>
      <c r="B99" s="474"/>
      <c r="C99" s="44" t="s">
        <v>25</v>
      </c>
      <c r="D99" s="21"/>
      <c r="E99" s="21"/>
      <c r="F99" s="21"/>
      <c r="G99" s="21"/>
      <c r="H99" s="21"/>
      <c r="I99" s="21"/>
      <c r="J99" s="21"/>
      <c r="K99" s="21"/>
      <c r="L99" s="21"/>
      <c r="M99" s="21"/>
      <c r="N99" s="23">
        <f t="shared" si="27"/>
        <v>0</v>
      </c>
      <c r="O99" s="356"/>
      <c r="P99" s="356"/>
      <c r="Q99" s="239"/>
      <c r="R99" s="239"/>
      <c r="Z99" s="158"/>
      <c r="AC99" s="193"/>
    </row>
    <row r="100" spans="1:29" ht="13.5" customHeight="1">
      <c r="A100" s="446"/>
      <c r="B100" s="585"/>
      <c r="C100" s="320" t="s">
        <v>270</v>
      </c>
      <c r="D100" s="320">
        <f aca="true" t="shared" si="30" ref="D100:M100">SUM(D98:D99)</f>
        <v>0</v>
      </c>
      <c r="E100" s="320">
        <f t="shared" si="30"/>
        <v>0</v>
      </c>
      <c r="F100" s="320">
        <f t="shared" si="30"/>
        <v>0</v>
      </c>
      <c r="G100" s="320">
        <f t="shared" si="30"/>
        <v>0</v>
      </c>
      <c r="H100" s="322">
        <f t="shared" si="30"/>
        <v>0</v>
      </c>
      <c r="I100" s="320">
        <f t="shared" si="30"/>
        <v>0</v>
      </c>
      <c r="J100" s="320">
        <f t="shared" si="30"/>
        <v>0</v>
      </c>
      <c r="K100" s="320">
        <f t="shared" si="30"/>
        <v>0</v>
      </c>
      <c r="L100" s="320">
        <f t="shared" si="30"/>
        <v>0</v>
      </c>
      <c r="M100" s="320">
        <f t="shared" si="30"/>
        <v>0</v>
      </c>
      <c r="N100" s="327">
        <f t="shared" si="27"/>
        <v>0</v>
      </c>
      <c r="O100" s="356"/>
      <c r="P100" s="356"/>
      <c r="Q100" s="239"/>
      <c r="R100" s="239"/>
      <c r="Z100" s="158"/>
      <c r="AC100" s="193"/>
    </row>
    <row r="101" spans="1:29" ht="13.5" customHeight="1">
      <c r="A101" s="444" t="s">
        <v>406</v>
      </c>
      <c r="B101" s="584" t="s">
        <v>400</v>
      </c>
      <c r="C101" s="42" t="s">
        <v>24</v>
      </c>
      <c r="D101" s="18"/>
      <c r="E101" s="18"/>
      <c r="F101" s="18"/>
      <c r="G101" s="18"/>
      <c r="H101" s="18"/>
      <c r="I101" s="18"/>
      <c r="J101" s="18"/>
      <c r="K101" s="18"/>
      <c r="L101" s="18"/>
      <c r="M101" s="18"/>
      <c r="N101" s="20">
        <f t="shared" si="27"/>
        <v>0</v>
      </c>
      <c r="O101" s="356">
        <f>IF(OR(D101="",E101="",F101="",G101="",H101="",I101="",J101="",K101="",L101="",M101="",D102="",E102="",F102="",G102="",H102="",I102="",J102="",K102="",L102="",M102=""),1,0)</f>
        <v>1</v>
      </c>
      <c r="P101" s="356"/>
      <c r="Q101" s="239"/>
      <c r="R101" s="239"/>
      <c r="Z101" s="158"/>
      <c r="AC101" s="193"/>
    </row>
    <row r="102" spans="1:29" ht="13.5" customHeight="1">
      <c r="A102" s="445"/>
      <c r="B102" s="474"/>
      <c r="C102" s="44" t="s">
        <v>25</v>
      </c>
      <c r="D102" s="21"/>
      <c r="E102" s="21"/>
      <c r="F102" s="21"/>
      <c r="G102" s="21"/>
      <c r="H102" s="21"/>
      <c r="I102" s="21"/>
      <c r="J102" s="21"/>
      <c r="K102" s="21"/>
      <c r="L102" s="21"/>
      <c r="M102" s="21"/>
      <c r="N102" s="23">
        <f t="shared" si="27"/>
        <v>0</v>
      </c>
      <c r="O102" s="356"/>
      <c r="P102" s="356"/>
      <c r="Q102" s="239"/>
      <c r="R102" s="239"/>
      <c r="Z102" s="158"/>
      <c r="AC102" s="193"/>
    </row>
    <row r="103" spans="1:29" ht="13.5" customHeight="1">
      <c r="A103" s="446"/>
      <c r="B103" s="585"/>
      <c r="C103" s="320" t="s">
        <v>270</v>
      </c>
      <c r="D103" s="320">
        <f aca="true" t="shared" si="31" ref="D103:M103">SUM(D101:D102)</f>
        <v>0</v>
      </c>
      <c r="E103" s="320">
        <f t="shared" si="31"/>
        <v>0</v>
      </c>
      <c r="F103" s="320">
        <f t="shared" si="31"/>
        <v>0</v>
      </c>
      <c r="G103" s="320">
        <f t="shared" si="31"/>
        <v>0</v>
      </c>
      <c r="H103" s="322">
        <f t="shared" si="31"/>
        <v>0</v>
      </c>
      <c r="I103" s="320">
        <f t="shared" si="31"/>
        <v>0</v>
      </c>
      <c r="J103" s="320">
        <f t="shared" si="31"/>
        <v>0</v>
      </c>
      <c r="K103" s="320">
        <f t="shared" si="31"/>
        <v>0</v>
      </c>
      <c r="L103" s="320">
        <f t="shared" si="31"/>
        <v>0</v>
      </c>
      <c r="M103" s="320">
        <f t="shared" si="31"/>
        <v>0</v>
      </c>
      <c r="N103" s="327">
        <f t="shared" si="27"/>
        <v>0</v>
      </c>
      <c r="O103" s="356"/>
      <c r="P103" s="356"/>
      <c r="Q103" s="239"/>
      <c r="R103" s="239"/>
      <c r="Z103" s="158"/>
      <c r="AC103" s="193"/>
    </row>
    <row r="104" spans="1:29" ht="13.5" customHeight="1">
      <c r="A104" s="444" t="s">
        <v>407</v>
      </c>
      <c r="B104" s="584" t="s">
        <v>401</v>
      </c>
      <c r="C104" s="38" t="s">
        <v>24</v>
      </c>
      <c r="D104" s="14"/>
      <c r="E104" s="14"/>
      <c r="F104" s="14"/>
      <c r="G104" s="14"/>
      <c r="H104" s="14"/>
      <c r="I104" s="14"/>
      <c r="J104" s="14"/>
      <c r="K104" s="14"/>
      <c r="L104" s="14"/>
      <c r="M104" s="14"/>
      <c r="N104" s="9">
        <f t="shared" si="27"/>
        <v>0</v>
      </c>
      <c r="O104" s="356">
        <f>IF(OR(D104="",E104="",F104="",G104="",H104="",I104="",J104="",K104="",L104="",M104="",D105="",E105="",F105="",G105="",H105="",I105="",J105="",K105="",L105="",M105=""),1,0)</f>
        <v>1</v>
      </c>
      <c r="P104" s="356"/>
      <c r="Q104" s="239"/>
      <c r="R104" s="239"/>
      <c r="Z104" s="158"/>
      <c r="AC104" s="193"/>
    </row>
    <row r="105" spans="1:29" ht="13.5" customHeight="1">
      <c r="A105" s="445"/>
      <c r="B105" s="474"/>
      <c r="C105" s="40" t="s">
        <v>25</v>
      </c>
      <c r="D105" s="16"/>
      <c r="E105" s="16"/>
      <c r="F105" s="16"/>
      <c r="G105" s="16"/>
      <c r="H105" s="16"/>
      <c r="I105" s="16"/>
      <c r="J105" s="16"/>
      <c r="K105" s="16"/>
      <c r="L105" s="16"/>
      <c r="M105" s="16"/>
      <c r="N105" s="12">
        <f t="shared" si="27"/>
        <v>0</v>
      </c>
      <c r="O105" s="356"/>
      <c r="P105" s="356"/>
      <c r="Q105" s="239"/>
      <c r="R105" s="239"/>
      <c r="Z105" s="158"/>
      <c r="AC105" s="193"/>
    </row>
    <row r="106" spans="1:29" ht="13.5" customHeight="1">
      <c r="A106" s="446"/>
      <c r="B106" s="585"/>
      <c r="C106" s="320" t="s">
        <v>270</v>
      </c>
      <c r="D106" s="320">
        <f aca="true" t="shared" si="32" ref="D106:M106">SUM(D104:D105)</f>
        <v>0</v>
      </c>
      <c r="E106" s="320">
        <f t="shared" si="32"/>
        <v>0</v>
      </c>
      <c r="F106" s="320">
        <f t="shared" si="32"/>
        <v>0</v>
      </c>
      <c r="G106" s="320">
        <f t="shared" si="32"/>
        <v>0</v>
      </c>
      <c r="H106" s="322">
        <f t="shared" si="32"/>
        <v>0</v>
      </c>
      <c r="I106" s="320">
        <f t="shared" si="32"/>
        <v>0</v>
      </c>
      <c r="J106" s="320">
        <f t="shared" si="32"/>
        <v>0</v>
      </c>
      <c r="K106" s="320">
        <f>SUM(K104:K105)</f>
        <v>0</v>
      </c>
      <c r="L106" s="320">
        <f t="shared" si="32"/>
        <v>0</v>
      </c>
      <c r="M106" s="320">
        <f t="shared" si="32"/>
        <v>0</v>
      </c>
      <c r="N106" s="327">
        <f t="shared" si="27"/>
        <v>0</v>
      </c>
      <c r="O106" s="356"/>
      <c r="P106" s="356"/>
      <c r="Q106" s="239"/>
      <c r="R106" s="239"/>
      <c r="Z106" s="158"/>
      <c r="AC106" s="193"/>
    </row>
    <row r="107" spans="1:29" ht="13.5" customHeight="1">
      <c r="A107" s="444" t="s">
        <v>408</v>
      </c>
      <c r="B107" s="584" t="s">
        <v>388</v>
      </c>
      <c r="C107" s="38" t="s">
        <v>24</v>
      </c>
      <c r="D107" s="14"/>
      <c r="E107" s="14"/>
      <c r="F107" s="14"/>
      <c r="G107" s="14"/>
      <c r="H107" s="14"/>
      <c r="I107" s="14"/>
      <c r="J107" s="14"/>
      <c r="K107" s="14"/>
      <c r="L107" s="14"/>
      <c r="M107" s="14"/>
      <c r="N107" s="9">
        <f t="shared" si="27"/>
        <v>0</v>
      </c>
      <c r="O107" s="356">
        <f>IF(OR(D107="",E107="",F107="",G107="",H107="",I107="",J107="",K107="",L107="",M107="",D108="",E108="",F108="",G108="",H108="",I108="",J108="",K108="",L108="",M108=""),1,0)</f>
        <v>1</v>
      </c>
      <c r="P107" s="356"/>
      <c r="Q107" s="239"/>
      <c r="R107" s="239"/>
      <c r="Z107" s="158"/>
      <c r="AC107" s="193"/>
    </row>
    <row r="108" spans="1:29" ht="13.5" customHeight="1">
      <c r="A108" s="445"/>
      <c r="B108" s="474"/>
      <c r="C108" s="40" t="s">
        <v>25</v>
      </c>
      <c r="D108" s="16"/>
      <c r="E108" s="16"/>
      <c r="F108" s="16"/>
      <c r="G108" s="16"/>
      <c r="H108" s="16"/>
      <c r="I108" s="16"/>
      <c r="J108" s="16"/>
      <c r="K108" s="16"/>
      <c r="L108" s="16"/>
      <c r="M108" s="16"/>
      <c r="N108" s="12">
        <f t="shared" si="27"/>
        <v>0</v>
      </c>
      <c r="O108" s="356"/>
      <c r="P108" s="356"/>
      <c r="Q108" s="239"/>
      <c r="R108" s="239"/>
      <c r="Z108" s="158"/>
      <c r="AC108" s="193"/>
    </row>
    <row r="109" spans="1:29" ht="13.5" customHeight="1">
      <c r="A109" s="446"/>
      <c r="B109" s="585"/>
      <c r="C109" s="320" t="s">
        <v>270</v>
      </c>
      <c r="D109" s="320">
        <f aca="true" t="shared" si="33" ref="D109:M109">SUM(D107:D108)</f>
        <v>0</v>
      </c>
      <c r="E109" s="320">
        <f t="shared" si="33"/>
        <v>0</v>
      </c>
      <c r="F109" s="320">
        <f t="shared" si="33"/>
        <v>0</v>
      </c>
      <c r="G109" s="320">
        <f t="shared" si="33"/>
        <v>0</v>
      </c>
      <c r="H109" s="322">
        <f t="shared" si="33"/>
        <v>0</v>
      </c>
      <c r="I109" s="320">
        <f t="shared" si="33"/>
        <v>0</v>
      </c>
      <c r="J109" s="320">
        <f t="shared" si="33"/>
        <v>0</v>
      </c>
      <c r="K109" s="320">
        <f t="shared" si="33"/>
        <v>0</v>
      </c>
      <c r="L109" s="320">
        <f t="shared" si="33"/>
        <v>0</v>
      </c>
      <c r="M109" s="320">
        <f t="shared" si="33"/>
        <v>0</v>
      </c>
      <c r="N109" s="327">
        <f t="shared" si="27"/>
        <v>0</v>
      </c>
      <c r="O109" s="356"/>
      <c r="P109" s="356"/>
      <c r="Q109" s="239"/>
      <c r="R109" s="239"/>
      <c r="Z109" s="158"/>
      <c r="AC109" s="193"/>
    </row>
    <row r="110" spans="1:29" ht="13.5" customHeight="1">
      <c r="A110" s="444" t="s">
        <v>409</v>
      </c>
      <c r="B110" s="584" t="s">
        <v>402</v>
      </c>
      <c r="C110" s="38" t="s">
        <v>24</v>
      </c>
      <c r="D110" s="14"/>
      <c r="E110" s="14"/>
      <c r="F110" s="14"/>
      <c r="G110" s="14"/>
      <c r="H110" s="14"/>
      <c r="I110" s="14"/>
      <c r="J110" s="14"/>
      <c r="K110" s="14"/>
      <c r="L110" s="14"/>
      <c r="M110" s="14"/>
      <c r="N110" s="9">
        <f t="shared" si="27"/>
        <v>0</v>
      </c>
      <c r="O110" s="356">
        <f>IF(OR(D110="",E110="",F110="",G110="",H110="",I110="",J110="",K110="",L110="",M110="",D111="",E111="",F111="",G111="",H111="",I111="",J111="",K111="",L111="",M111=""),1,0)</f>
        <v>1</v>
      </c>
      <c r="P110" s="356"/>
      <c r="Q110" s="239"/>
      <c r="R110" s="239"/>
      <c r="Z110" s="158"/>
      <c r="AC110" s="193"/>
    </row>
    <row r="111" spans="1:29" ht="13.5" customHeight="1">
      <c r="A111" s="445"/>
      <c r="B111" s="474"/>
      <c r="C111" s="40" t="s">
        <v>25</v>
      </c>
      <c r="D111" s="16"/>
      <c r="E111" s="16"/>
      <c r="F111" s="16"/>
      <c r="G111" s="16"/>
      <c r="H111" s="16"/>
      <c r="I111" s="16"/>
      <c r="J111" s="16"/>
      <c r="K111" s="16"/>
      <c r="L111" s="16"/>
      <c r="M111" s="16"/>
      <c r="N111" s="12">
        <f t="shared" si="27"/>
        <v>0</v>
      </c>
      <c r="O111" s="356"/>
      <c r="P111" s="356"/>
      <c r="Q111" s="239"/>
      <c r="R111" s="239"/>
      <c r="Z111" s="158"/>
      <c r="AC111" s="193"/>
    </row>
    <row r="112" spans="1:29" ht="13.5" customHeight="1">
      <c r="A112" s="446"/>
      <c r="B112" s="585"/>
      <c r="C112" s="320" t="s">
        <v>270</v>
      </c>
      <c r="D112" s="320">
        <f aca="true" t="shared" si="34" ref="D112:M112">SUM(D110:D111)</f>
        <v>0</v>
      </c>
      <c r="E112" s="320">
        <f t="shared" si="34"/>
        <v>0</v>
      </c>
      <c r="F112" s="320">
        <f t="shared" si="34"/>
        <v>0</v>
      </c>
      <c r="G112" s="320">
        <f t="shared" si="34"/>
        <v>0</v>
      </c>
      <c r="H112" s="322">
        <f t="shared" si="34"/>
        <v>0</v>
      </c>
      <c r="I112" s="320">
        <f t="shared" si="34"/>
        <v>0</v>
      </c>
      <c r="J112" s="320">
        <f t="shared" si="34"/>
        <v>0</v>
      </c>
      <c r="K112" s="320">
        <f t="shared" si="34"/>
        <v>0</v>
      </c>
      <c r="L112" s="320">
        <f t="shared" si="34"/>
        <v>0</v>
      </c>
      <c r="M112" s="320">
        <f t="shared" si="34"/>
        <v>0</v>
      </c>
      <c r="N112" s="327">
        <f t="shared" si="27"/>
        <v>0</v>
      </c>
      <c r="O112" s="356"/>
      <c r="P112" s="356"/>
      <c r="Q112" s="239"/>
      <c r="R112" s="239"/>
      <c r="Z112" s="158"/>
      <c r="AC112" s="193"/>
    </row>
    <row r="113" spans="1:29" ht="13.5" customHeight="1">
      <c r="A113" s="444" t="s">
        <v>410</v>
      </c>
      <c r="B113" s="584" t="s">
        <v>291</v>
      </c>
      <c r="C113" s="38" t="s">
        <v>24</v>
      </c>
      <c r="D113" s="14"/>
      <c r="E113" s="14"/>
      <c r="F113" s="14"/>
      <c r="G113" s="14"/>
      <c r="H113" s="14"/>
      <c r="I113" s="14"/>
      <c r="J113" s="14"/>
      <c r="K113" s="14"/>
      <c r="L113" s="14"/>
      <c r="M113" s="14"/>
      <c r="N113" s="9">
        <f t="shared" si="27"/>
        <v>0</v>
      </c>
      <c r="O113" s="356">
        <f>IF(OR(D113="",E113="",F113="",G113="",H113="",I113="",J113="",K113="",L113="",M113="",D114="",E114="",F114="",G114="",H114="",I114="",J114="",K114="",L114="",M114=""),1,0)</f>
        <v>1</v>
      </c>
      <c r="P113" s="356"/>
      <c r="Q113" s="239"/>
      <c r="R113" s="239"/>
      <c r="Z113" s="158"/>
      <c r="AC113" s="193"/>
    </row>
    <row r="114" spans="1:29" ht="13.5" customHeight="1">
      <c r="A114" s="445"/>
      <c r="B114" s="474"/>
      <c r="C114" s="40" t="s">
        <v>25</v>
      </c>
      <c r="D114" s="16"/>
      <c r="E114" s="16"/>
      <c r="F114" s="16"/>
      <c r="G114" s="16"/>
      <c r="H114" s="16"/>
      <c r="I114" s="16"/>
      <c r="J114" s="16"/>
      <c r="K114" s="16"/>
      <c r="L114" s="16"/>
      <c r="M114" s="16"/>
      <c r="N114" s="12">
        <f t="shared" si="27"/>
        <v>0</v>
      </c>
      <c r="O114" s="356"/>
      <c r="P114" s="356"/>
      <c r="Q114" s="381"/>
      <c r="R114" s="239"/>
      <c r="Z114" s="158"/>
      <c r="AC114" s="193"/>
    </row>
    <row r="115" spans="1:29" ht="13.5" customHeight="1">
      <c r="A115" s="446"/>
      <c r="B115" s="585"/>
      <c r="C115" s="320" t="s">
        <v>270</v>
      </c>
      <c r="D115" s="320">
        <f aca="true" t="shared" si="35" ref="D115:M115">SUM(D113:D114)</f>
        <v>0</v>
      </c>
      <c r="E115" s="320">
        <f t="shared" si="35"/>
        <v>0</v>
      </c>
      <c r="F115" s="320">
        <f t="shared" si="35"/>
        <v>0</v>
      </c>
      <c r="G115" s="320">
        <f t="shared" si="35"/>
        <v>0</v>
      </c>
      <c r="H115" s="322">
        <f t="shared" si="35"/>
        <v>0</v>
      </c>
      <c r="I115" s="320">
        <f t="shared" si="35"/>
        <v>0</v>
      </c>
      <c r="J115" s="320">
        <f t="shared" si="35"/>
        <v>0</v>
      </c>
      <c r="K115" s="330">
        <f t="shared" si="35"/>
        <v>0</v>
      </c>
      <c r="L115" s="320">
        <f t="shared" si="35"/>
        <v>0</v>
      </c>
      <c r="M115" s="320">
        <f t="shared" si="35"/>
        <v>0</v>
      </c>
      <c r="N115" s="327">
        <f t="shared" si="27"/>
        <v>0</v>
      </c>
      <c r="O115" s="356"/>
      <c r="P115" s="356"/>
      <c r="Q115" s="239"/>
      <c r="R115" s="239"/>
      <c r="Z115" s="158"/>
      <c r="AC115" s="193"/>
    </row>
    <row r="116" spans="1:29" ht="13.5" customHeight="1">
      <c r="A116" s="445" t="s">
        <v>535</v>
      </c>
      <c r="B116" s="474" t="s">
        <v>539</v>
      </c>
      <c r="C116" s="116" t="s">
        <v>24</v>
      </c>
      <c r="D116" s="187">
        <f>SUM(D113,D110,D107,D104,D101,D98,D95,D92)</f>
        <v>0</v>
      </c>
      <c r="E116" s="187">
        <f aca="true" t="shared" si="36" ref="E116:M116">SUM(E113,E110,E107,E104,E101,E98,E95,E92)</f>
        <v>0</v>
      </c>
      <c r="F116" s="187">
        <f t="shared" si="36"/>
        <v>0</v>
      </c>
      <c r="G116" s="187">
        <f t="shared" si="36"/>
        <v>0</v>
      </c>
      <c r="H116" s="187">
        <f t="shared" si="36"/>
        <v>0</v>
      </c>
      <c r="I116" s="187">
        <f t="shared" si="36"/>
        <v>0</v>
      </c>
      <c r="J116" s="187">
        <f t="shared" si="36"/>
        <v>0</v>
      </c>
      <c r="K116" s="187">
        <f t="shared" si="36"/>
        <v>0</v>
      </c>
      <c r="L116" s="187">
        <f t="shared" si="36"/>
        <v>0</v>
      </c>
      <c r="M116" s="187">
        <f t="shared" si="36"/>
        <v>0</v>
      </c>
      <c r="N116" s="117">
        <f t="shared" si="27"/>
        <v>0</v>
      </c>
      <c r="O116" s="356"/>
      <c r="P116" s="356"/>
      <c r="Q116" s="239"/>
      <c r="R116" s="239"/>
      <c r="Z116" s="158"/>
      <c r="AC116" s="193"/>
    </row>
    <row r="117" spans="1:29" ht="13.5" customHeight="1">
      <c r="A117" s="445"/>
      <c r="B117" s="474"/>
      <c r="C117" s="40" t="s">
        <v>25</v>
      </c>
      <c r="D117" s="11">
        <f>SUM(D114,D111,D108,D105,D102,D99,D96,D93)</f>
        <v>0</v>
      </c>
      <c r="E117" s="11">
        <f aca="true" t="shared" si="37" ref="E117:M117">SUM(E114,E111,E108,E105,E102,E99,E96,E93)</f>
        <v>0</v>
      </c>
      <c r="F117" s="11">
        <f t="shared" si="37"/>
        <v>0</v>
      </c>
      <c r="G117" s="11">
        <f t="shared" si="37"/>
        <v>0</v>
      </c>
      <c r="H117" s="11">
        <f t="shared" si="37"/>
        <v>0</v>
      </c>
      <c r="I117" s="11">
        <f t="shared" si="37"/>
        <v>0</v>
      </c>
      <c r="J117" s="11">
        <f t="shared" si="37"/>
        <v>0</v>
      </c>
      <c r="K117" s="11">
        <f t="shared" si="37"/>
        <v>0</v>
      </c>
      <c r="L117" s="11">
        <f t="shared" si="37"/>
        <v>0</v>
      </c>
      <c r="M117" s="11">
        <f t="shared" si="37"/>
        <v>0</v>
      </c>
      <c r="N117" s="12">
        <f t="shared" si="27"/>
        <v>0</v>
      </c>
      <c r="O117" s="356"/>
      <c r="P117" s="356"/>
      <c r="Q117" s="239"/>
      <c r="R117" s="239"/>
      <c r="Z117" s="158"/>
      <c r="AC117" s="193"/>
    </row>
    <row r="118" spans="1:29" ht="13.5" customHeight="1" thickBot="1">
      <c r="A118" s="424"/>
      <c r="B118" s="475"/>
      <c r="C118" s="324" t="s">
        <v>270</v>
      </c>
      <c r="D118" s="324">
        <f aca="true" t="shared" si="38" ref="D118:M118">SUM(D116:D117)</f>
        <v>0</v>
      </c>
      <c r="E118" s="324">
        <f t="shared" si="38"/>
        <v>0</v>
      </c>
      <c r="F118" s="324">
        <f t="shared" si="38"/>
        <v>0</v>
      </c>
      <c r="G118" s="324">
        <f t="shared" si="38"/>
        <v>0</v>
      </c>
      <c r="H118" s="325">
        <f t="shared" si="38"/>
        <v>0</v>
      </c>
      <c r="I118" s="324">
        <f t="shared" si="38"/>
        <v>0</v>
      </c>
      <c r="J118" s="324">
        <f t="shared" si="38"/>
        <v>0</v>
      </c>
      <c r="K118" s="328">
        <f t="shared" si="38"/>
        <v>0</v>
      </c>
      <c r="L118" s="324">
        <f t="shared" si="38"/>
        <v>0</v>
      </c>
      <c r="M118" s="324">
        <f t="shared" si="38"/>
        <v>0</v>
      </c>
      <c r="N118" s="329">
        <f t="shared" si="27"/>
        <v>0</v>
      </c>
      <c r="O118" s="356"/>
      <c r="P118" s="356"/>
      <c r="Q118" s="239"/>
      <c r="R118" s="239"/>
      <c r="Z118" s="158"/>
      <c r="AC118" s="193"/>
    </row>
    <row r="119" spans="1:25" ht="13.5" customHeight="1" thickBot="1">
      <c r="A119" s="156"/>
      <c r="B119" s="52"/>
      <c r="C119" s="52"/>
      <c r="D119" s="240" t="str">
        <f aca="true" t="shared" si="39" ref="D119:M119">IF(D116&lt;&gt;D3,"ERROH",IF(D117&lt;&gt;D4,"ERROM","OK"))</f>
        <v>OK</v>
      </c>
      <c r="E119" s="240" t="str">
        <f t="shared" si="39"/>
        <v>OK</v>
      </c>
      <c r="F119" s="240" t="str">
        <f t="shared" si="39"/>
        <v>OK</v>
      </c>
      <c r="G119" s="240" t="str">
        <f t="shared" si="39"/>
        <v>OK</v>
      </c>
      <c r="H119" s="240" t="str">
        <f t="shared" si="39"/>
        <v>OK</v>
      </c>
      <c r="I119" s="240" t="str">
        <f t="shared" si="39"/>
        <v>OK</v>
      </c>
      <c r="J119" s="240" t="str">
        <f t="shared" si="39"/>
        <v>OK</v>
      </c>
      <c r="K119" s="240" t="str">
        <f t="shared" si="39"/>
        <v>OK</v>
      </c>
      <c r="L119" s="240" t="str">
        <f t="shared" si="39"/>
        <v>OK</v>
      </c>
      <c r="M119" s="240" t="str">
        <f t="shared" si="39"/>
        <v>OK</v>
      </c>
      <c r="O119" s="356"/>
      <c r="P119" s="358"/>
      <c r="Q119" s="358"/>
      <c r="R119" s="358"/>
      <c r="S119" s="198"/>
      <c r="T119" s="198"/>
      <c r="U119" s="198"/>
      <c r="V119" s="198"/>
      <c r="W119" s="198"/>
      <c r="X119" s="198"/>
      <c r="Y119" s="198"/>
    </row>
    <row r="120" spans="1:29" ht="13.5" customHeight="1">
      <c r="A120" s="591" t="s">
        <v>333</v>
      </c>
      <c r="B120" s="594" t="s">
        <v>599</v>
      </c>
      <c r="C120" s="595"/>
      <c r="D120" s="595"/>
      <c r="E120" s="600" t="s">
        <v>348</v>
      </c>
      <c r="F120" s="600"/>
      <c r="G120" s="157"/>
      <c r="H120" s="601"/>
      <c r="I120" s="601"/>
      <c r="J120" s="157"/>
      <c r="K120" s="535">
        <f>IF(AND(H120&lt;&gt;"",H122&lt;&gt;""),CONCATENATE(ROUND(H120/H122,2)," anos"),"")</f>
      </c>
      <c r="L120" s="157"/>
      <c r="M120" s="157"/>
      <c r="N120" s="194"/>
      <c r="O120" s="356">
        <f>IF(H120="",1,0)</f>
        <v>1</v>
      </c>
      <c r="P120" s="356"/>
      <c r="Q120" s="239"/>
      <c r="R120" s="358"/>
      <c r="S120" s="198"/>
      <c r="T120" s="198"/>
      <c r="U120" s="198"/>
      <c r="V120" s="198"/>
      <c r="W120" s="198"/>
      <c r="X120" s="198"/>
      <c r="Y120" s="198"/>
      <c r="Z120" s="198"/>
      <c r="AC120" s="193"/>
    </row>
    <row r="121" spans="1:29" ht="13.5" customHeight="1">
      <c r="A121" s="592"/>
      <c r="B121" s="596"/>
      <c r="C121" s="597"/>
      <c r="D121" s="597"/>
      <c r="E121" s="589"/>
      <c r="F121" s="589"/>
      <c r="G121" s="380" t="s">
        <v>411</v>
      </c>
      <c r="H121" s="589"/>
      <c r="I121" s="589"/>
      <c r="J121" s="380" t="s">
        <v>411</v>
      </c>
      <c r="K121" s="589"/>
      <c r="L121" s="383" t="e">
        <f>ROUND(H120/H122,2)</f>
        <v>#DIV/0!</v>
      </c>
      <c r="M121" s="87"/>
      <c r="N121" s="195"/>
      <c r="O121" s="357" t="e">
        <f>IF(OR(L121&gt;36,L121&lt;5),"ERRO","OK")</f>
        <v>#DIV/0!</v>
      </c>
      <c r="P121" s="356"/>
      <c r="Q121" s="239"/>
      <c r="R121" s="358"/>
      <c r="S121" s="198"/>
      <c r="T121" s="198"/>
      <c r="U121" s="198"/>
      <c r="V121" s="198"/>
      <c r="W121" s="198"/>
      <c r="X121" s="198"/>
      <c r="Y121" s="198"/>
      <c r="Z121" s="198"/>
      <c r="AC121" s="193"/>
    </row>
    <row r="122" spans="1:29" ht="13.5" customHeight="1" thickBot="1">
      <c r="A122" s="593"/>
      <c r="B122" s="598"/>
      <c r="C122" s="599"/>
      <c r="D122" s="599"/>
      <c r="E122" s="586" t="s">
        <v>513</v>
      </c>
      <c r="F122" s="586"/>
      <c r="G122" s="196"/>
      <c r="H122" s="586">
        <f>N118</f>
        <v>0</v>
      </c>
      <c r="I122" s="586"/>
      <c r="J122" s="196"/>
      <c r="K122" s="590"/>
      <c r="L122" s="196"/>
      <c r="M122" s="196"/>
      <c r="N122" s="197"/>
      <c r="O122" s="356"/>
      <c r="P122" s="356"/>
      <c r="Q122" s="239"/>
      <c r="R122" s="358"/>
      <c r="S122" s="198"/>
      <c r="T122" s="198"/>
      <c r="U122" s="198"/>
      <c r="V122" s="198"/>
      <c r="W122" s="198"/>
      <c r="X122" s="198"/>
      <c r="Y122" s="198"/>
      <c r="Z122" s="198"/>
      <c r="AC122" s="193"/>
    </row>
    <row r="123" spans="15:25" ht="13.5" customHeight="1">
      <c r="O123" s="356"/>
      <c r="P123" s="358"/>
      <c r="Q123" s="358"/>
      <c r="R123" s="358"/>
      <c r="S123" s="198"/>
      <c r="T123" s="198"/>
      <c r="U123" s="198"/>
      <c r="V123" s="198"/>
      <c r="W123" s="198"/>
      <c r="X123" s="198"/>
      <c r="Y123" s="198"/>
    </row>
    <row r="124" spans="1:25" ht="13.5" customHeight="1">
      <c r="A124" s="53" t="s">
        <v>370</v>
      </c>
      <c r="B124" s="54"/>
      <c r="C124" s="55"/>
      <c r="D124" s="56"/>
      <c r="E124" s="56"/>
      <c r="O124" s="356"/>
      <c r="P124" s="358"/>
      <c r="Q124" s="358"/>
      <c r="R124" s="358"/>
      <c r="S124" s="198"/>
      <c r="T124" s="198"/>
      <c r="U124" s="198"/>
      <c r="V124" s="198"/>
      <c r="W124" s="198"/>
      <c r="X124" s="198"/>
      <c r="Y124" s="198"/>
    </row>
    <row r="125" spans="1:25" ht="13.5" customHeight="1">
      <c r="A125" s="587" t="s">
        <v>578</v>
      </c>
      <c r="B125" s="588"/>
      <c r="C125" s="588"/>
      <c r="D125" s="588"/>
      <c r="E125" s="588"/>
      <c r="F125" s="588"/>
      <c r="G125" s="588"/>
      <c r="H125" s="588"/>
      <c r="I125" s="588"/>
      <c r="J125" s="588"/>
      <c r="K125" s="588"/>
      <c r="L125" s="588"/>
      <c r="M125" s="588"/>
      <c r="N125" s="588"/>
      <c r="P125" s="198"/>
      <c r="Q125" s="198"/>
      <c r="R125" s="198"/>
      <c r="S125" s="198"/>
      <c r="T125" s="198"/>
      <c r="U125" s="198"/>
      <c r="V125" s="198"/>
      <c r="W125" s="198"/>
      <c r="X125" s="198"/>
      <c r="Y125" s="198"/>
    </row>
    <row r="126" spans="1:25" ht="13.5" customHeight="1">
      <c r="A126" s="588"/>
      <c r="B126" s="588"/>
      <c r="C126" s="588"/>
      <c r="D126" s="588"/>
      <c r="E126" s="588"/>
      <c r="F126" s="588"/>
      <c r="G126" s="588"/>
      <c r="H126" s="588"/>
      <c r="I126" s="588"/>
      <c r="J126" s="588"/>
      <c r="K126" s="588"/>
      <c r="L126" s="588"/>
      <c r="M126" s="588"/>
      <c r="N126" s="588"/>
      <c r="P126" s="198"/>
      <c r="Q126" s="198"/>
      <c r="R126" s="198"/>
      <c r="S126" s="198"/>
      <c r="T126" s="198"/>
      <c r="U126" s="198"/>
      <c r="V126" s="198"/>
      <c r="W126" s="198"/>
      <c r="X126" s="198"/>
      <c r="Y126" s="198"/>
    </row>
    <row r="127" spans="1:14" ht="13.5" customHeight="1">
      <c r="A127" s="588"/>
      <c r="B127" s="588"/>
      <c r="C127" s="588"/>
      <c r="D127" s="588"/>
      <c r="E127" s="588"/>
      <c r="F127" s="588"/>
      <c r="G127" s="588"/>
      <c r="H127" s="588"/>
      <c r="I127" s="588"/>
      <c r="J127" s="588"/>
      <c r="K127" s="588"/>
      <c r="L127" s="588"/>
      <c r="M127" s="588"/>
      <c r="N127" s="588"/>
    </row>
    <row r="128" spans="1:14" ht="13.5" customHeight="1">
      <c r="A128" s="588"/>
      <c r="B128" s="588"/>
      <c r="C128" s="588"/>
      <c r="D128" s="588"/>
      <c r="E128" s="588"/>
      <c r="F128" s="588"/>
      <c r="G128" s="588"/>
      <c r="H128" s="588"/>
      <c r="I128" s="588"/>
      <c r="J128" s="588"/>
      <c r="K128" s="588"/>
      <c r="L128" s="588"/>
      <c r="M128" s="588"/>
      <c r="N128" s="588"/>
    </row>
    <row r="129" spans="1:13" ht="13.5" customHeight="1">
      <c r="A129" s="53"/>
      <c r="B129" s="53"/>
      <c r="C129" s="53"/>
      <c r="D129" s="53"/>
      <c r="E129" s="53"/>
      <c r="F129" s="53"/>
      <c r="G129" s="53"/>
      <c r="H129" s="53"/>
      <c r="I129" s="53"/>
      <c r="J129" s="53"/>
      <c r="K129" s="53"/>
      <c r="L129" s="53"/>
      <c r="M129" s="53"/>
    </row>
    <row r="130" spans="1:13" ht="13.5" customHeight="1">
      <c r="A130" s="58"/>
      <c r="B130" s="58"/>
      <c r="C130" s="58"/>
      <c r="D130" s="58"/>
      <c r="E130" s="58"/>
      <c r="F130" s="58"/>
      <c r="G130" s="58"/>
      <c r="H130" s="58"/>
      <c r="I130" s="58"/>
      <c r="J130" s="58"/>
      <c r="K130" s="58"/>
      <c r="L130" s="58"/>
      <c r="M130" s="58"/>
    </row>
    <row r="131" spans="1:13" ht="13.5" customHeight="1" thickBot="1">
      <c r="A131" s="58"/>
      <c r="B131" s="58"/>
      <c r="C131" s="58"/>
      <c r="D131" s="58"/>
      <c r="E131" s="58"/>
      <c r="F131" s="58"/>
      <c r="G131" s="58"/>
      <c r="H131" s="58"/>
      <c r="I131" s="58"/>
      <c r="J131" s="58"/>
      <c r="K131" s="58"/>
      <c r="L131" s="58"/>
      <c r="M131" s="58"/>
    </row>
    <row r="132" spans="1:29" ht="60.75">
      <c r="A132" s="33" t="s">
        <v>334</v>
      </c>
      <c r="B132" s="447" t="s">
        <v>598</v>
      </c>
      <c r="C132" s="448"/>
      <c r="D132" s="34" t="s">
        <v>541</v>
      </c>
      <c r="E132" s="34" t="s">
        <v>275</v>
      </c>
      <c r="F132" s="34" t="s">
        <v>271</v>
      </c>
      <c r="G132" s="34" t="s">
        <v>272</v>
      </c>
      <c r="H132" s="34" t="s">
        <v>273</v>
      </c>
      <c r="I132" s="34" t="s">
        <v>274</v>
      </c>
      <c r="J132" s="34" t="s">
        <v>278</v>
      </c>
      <c r="K132" s="34" t="s">
        <v>630</v>
      </c>
      <c r="L132" s="34" t="s">
        <v>276</v>
      </c>
      <c r="M132" s="34" t="s">
        <v>277</v>
      </c>
      <c r="N132" s="51" t="s">
        <v>64</v>
      </c>
      <c r="P132" s="192"/>
      <c r="Z132" s="158"/>
      <c r="AC132" s="193"/>
    </row>
    <row r="133" spans="1:29" ht="13.5" customHeight="1">
      <c r="A133" s="444" t="s">
        <v>36</v>
      </c>
      <c r="B133" s="418" t="s">
        <v>413</v>
      </c>
      <c r="C133" s="38" t="s">
        <v>24</v>
      </c>
      <c r="D133" s="14"/>
      <c r="E133" s="14"/>
      <c r="F133" s="14"/>
      <c r="G133" s="14"/>
      <c r="H133" s="14"/>
      <c r="I133" s="14"/>
      <c r="J133" s="14"/>
      <c r="K133" s="14"/>
      <c r="L133" s="14"/>
      <c r="M133" s="14"/>
      <c r="N133" s="9">
        <f aca="true" t="shared" si="40" ref="N133:N147">SUM(D133:M133)</f>
        <v>0</v>
      </c>
      <c r="O133" s="356">
        <f>IF(OR(D133="",E133="",F133="",G133="",H133="",I133="",J133="",K133="",L133="",M133="",D134="",E134="",F134="",G134="",H134="",I134="",J134="",K134="",L134="",M134=""),1,0)</f>
        <v>1</v>
      </c>
      <c r="P133" s="356">
        <f>O133+O136+O139+O142</f>
        <v>4</v>
      </c>
      <c r="Q133" s="393"/>
      <c r="Z133" s="158"/>
      <c r="AC133" s="193"/>
    </row>
    <row r="134" spans="1:29" ht="13.5" customHeight="1">
      <c r="A134" s="445"/>
      <c r="B134" s="419"/>
      <c r="C134" s="40" t="s">
        <v>25</v>
      </c>
      <c r="D134" s="16"/>
      <c r="E134" s="16"/>
      <c r="F134" s="16"/>
      <c r="G134" s="16"/>
      <c r="H134" s="16"/>
      <c r="I134" s="16"/>
      <c r="J134" s="16"/>
      <c r="K134" s="16"/>
      <c r="L134" s="16"/>
      <c r="M134" s="16"/>
      <c r="N134" s="12">
        <f t="shared" si="40"/>
        <v>0</v>
      </c>
      <c r="O134" s="356"/>
      <c r="P134" s="356"/>
      <c r="Q134" s="393"/>
      <c r="Z134" s="158"/>
      <c r="AC134" s="193"/>
    </row>
    <row r="135" spans="1:29" ht="13.5" customHeight="1">
      <c r="A135" s="446"/>
      <c r="B135" s="420"/>
      <c r="C135" s="320" t="s">
        <v>270</v>
      </c>
      <c r="D135" s="317">
        <f aca="true" t="shared" si="41" ref="D135:M135">SUM(D133:D134)</f>
        <v>0</v>
      </c>
      <c r="E135" s="317">
        <f t="shared" si="41"/>
        <v>0</v>
      </c>
      <c r="F135" s="317">
        <f t="shared" si="41"/>
        <v>0</v>
      </c>
      <c r="G135" s="317">
        <f t="shared" si="41"/>
        <v>0</v>
      </c>
      <c r="H135" s="318">
        <f t="shared" si="41"/>
        <v>0</v>
      </c>
      <c r="I135" s="317">
        <f t="shared" si="41"/>
        <v>0</v>
      </c>
      <c r="J135" s="317">
        <f t="shared" si="41"/>
        <v>0</v>
      </c>
      <c r="K135" s="317">
        <f t="shared" si="41"/>
        <v>0</v>
      </c>
      <c r="L135" s="317">
        <f t="shared" si="41"/>
        <v>0</v>
      </c>
      <c r="M135" s="317">
        <f t="shared" si="41"/>
        <v>0</v>
      </c>
      <c r="N135" s="327">
        <f t="shared" si="40"/>
        <v>0</v>
      </c>
      <c r="O135" s="356"/>
      <c r="P135" s="356"/>
      <c r="Q135" s="393"/>
      <c r="Z135" s="158"/>
      <c r="AC135" s="193"/>
    </row>
    <row r="136" spans="1:29" ht="13.5" customHeight="1">
      <c r="A136" s="444" t="s">
        <v>37</v>
      </c>
      <c r="B136" s="418" t="s">
        <v>38</v>
      </c>
      <c r="C136" s="38" t="s">
        <v>24</v>
      </c>
      <c r="D136" s="14"/>
      <c r="E136" s="14"/>
      <c r="F136" s="14"/>
      <c r="G136" s="14"/>
      <c r="H136" s="14"/>
      <c r="I136" s="14"/>
      <c r="J136" s="14"/>
      <c r="K136" s="14"/>
      <c r="L136" s="14"/>
      <c r="M136" s="14"/>
      <c r="N136" s="9">
        <f t="shared" si="40"/>
        <v>0</v>
      </c>
      <c r="O136" s="356">
        <f>IF(OR(D136="",E136="",F136="",G136="",H136="",I136="",J136="",K136="",L136="",M136="",D137="",E137="",F137="",G137="",H137="",I137="",J137="",K137="",L137="",M137=""),1,0)</f>
        <v>1</v>
      </c>
      <c r="P136" s="356"/>
      <c r="Q136" s="393"/>
      <c r="Z136" s="158"/>
      <c r="AC136" s="193"/>
    </row>
    <row r="137" spans="1:29" ht="13.5" customHeight="1">
      <c r="A137" s="445"/>
      <c r="B137" s="419"/>
      <c r="C137" s="40" t="s">
        <v>25</v>
      </c>
      <c r="D137" s="16"/>
      <c r="E137" s="16"/>
      <c r="F137" s="16"/>
      <c r="G137" s="16"/>
      <c r="H137" s="16"/>
      <c r="I137" s="16"/>
      <c r="J137" s="16"/>
      <c r="K137" s="16"/>
      <c r="L137" s="16"/>
      <c r="M137" s="16"/>
      <c r="N137" s="12">
        <f t="shared" si="40"/>
        <v>0</v>
      </c>
      <c r="O137" s="356"/>
      <c r="P137" s="356"/>
      <c r="Q137" s="393"/>
      <c r="Z137" s="158"/>
      <c r="AC137" s="193"/>
    </row>
    <row r="138" spans="1:29" ht="13.5" customHeight="1">
      <c r="A138" s="446"/>
      <c r="B138" s="420"/>
      <c r="C138" s="320" t="s">
        <v>270</v>
      </c>
      <c r="D138" s="320">
        <f aca="true" t="shared" si="42" ref="D138:M138">SUM(D136:D137)</f>
        <v>0</v>
      </c>
      <c r="E138" s="320">
        <f t="shared" si="42"/>
        <v>0</v>
      </c>
      <c r="F138" s="320">
        <f t="shared" si="42"/>
        <v>0</v>
      </c>
      <c r="G138" s="320">
        <f t="shared" si="42"/>
        <v>0</v>
      </c>
      <c r="H138" s="322">
        <f t="shared" si="42"/>
        <v>0</v>
      </c>
      <c r="I138" s="320">
        <f t="shared" si="42"/>
        <v>0</v>
      </c>
      <c r="J138" s="320">
        <f t="shared" si="42"/>
        <v>0</v>
      </c>
      <c r="K138" s="317">
        <f t="shared" si="42"/>
        <v>0</v>
      </c>
      <c r="L138" s="320">
        <f t="shared" si="42"/>
        <v>0</v>
      </c>
      <c r="M138" s="320">
        <f t="shared" si="42"/>
        <v>0</v>
      </c>
      <c r="N138" s="327">
        <f t="shared" si="40"/>
        <v>0</v>
      </c>
      <c r="O138" s="356"/>
      <c r="P138" s="356"/>
      <c r="Q138" s="393"/>
      <c r="Z138" s="158"/>
      <c r="AC138" s="193"/>
    </row>
    <row r="139" spans="1:29" ht="13.5" customHeight="1">
      <c r="A139" s="444" t="s">
        <v>39</v>
      </c>
      <c r="B139" s="418" t="s">
        <v>40</v>
      </c>
      <c r="C139" s="42" t="s">
        <v>24</v>
      </c>
      <c r="D139" s="18"/>
      <c r="E139" s="18"/>
      <c r="F139" s="18"/>
      <c r="G139" s="18"/>
      <c r="H139" s="18"/>
      <c r="I139" s="18"/>
      <c r="J139" s="18"/>
      <c r="K139" s="18"/>
      <c r="L139" s="18"/>
      <c r="M139" s="18"/>
      <c r="N139" s="20">
        <f t="shared" si="40"/>
        <v>0</v>
      </c>
      <c r="O139" s="356">
        <f>IF(OR(D139="",E139="",F139="",G139="",H139="",I139="",J139="",K139="",L139="",M139="",D140="",E140="",F140="",G140="",H140="",I140="",J140="",K140="",L140="",M140=""),1,0)</f>
        <v>1</v>
      </c>
      <c r="P139" s="356"/>
      <c r="Q139" s="393"/>
      <c r="Z139" s="158"/>
      <c r="AC139" s="193"/>
    </row>
    <row r="140" spans="1:29" ht="13.5" customHeight="1">
      <c r="A140" s="445"/>
      <c r="B140" s="419"/>
      <c r="C140" s="44" t="s">
        <v>25</v>
      </c>
      <c r="D140" s="21"/>
      <c r="E140" s="21"/>
      <c r="F140" s="21"/>
      <c r="G140" s="21"/>
      <c r="H140" s="21"/>
      <c r="I140" s="21"/>
      <c r="J140" s="21"/>
      <c r="K140" s="21"/>
      <c r="L140" s="21"/>
      <c r="M140" s="21"/>
      <c r="N140" s="23">
        <f t="shared" si="40"/>
        <v>0</v>
      </c>
      <c r="O140" s="356"/>
      <c r="P140" s="356"/>
      <c r="Q140" s="393"/>
      <c r="Z140" s="158"/>
      <c r="AC140" s="193"/>
    </row>
    <row r="141" spans="1:29" ht="13.5" customHeight="1">
      <c r="A141" s="446"/>
      <c r="B141" s="420"/>
      <c r="C141" s="320" t="s">
        <v>270</v>
      </c>
      <c r="D141" s="320">
        <f aca="true" t="shared" si="43" ref="D141:M141">SUM(D139:D140)</f>
        <v>0</v>
      </c>
      <c r="E141" s="320">
        <f t="shared" si="43"/>
        <v>0</v>
      </c>
      <c r="F141" s="320">
        <f t="shared" si="43"/>
        <v>0</v>
      </c>
      <c r="G141" s="320">
        <f t="shared" si="43"/>
        <v>0</v>
      </c>
      <c r="H141" s="322">
        <f t="shared" si="43"/>
        <v>0</v>
      </c>
      <c r="I141" s="320">
        <f t="shared" si="43"/>
        <v>0</v>
      </c>
      <c r="J141" s="320">
        <f t="shared" si="43"/>
        <v>0</v>
      </c>
      <c r="K141" s="317">
        <f t="shared" si="43"/>
        <v>0</v>
      </c>
      <c r="L141" s="320">
        <f t="shared" si="43"/>
        <v>0</v>
      </c>
      <c r="M141" s="320">
        <f t="shared" si="43"/>
        <v>0</v>
      </c>
      <c r="N141" s="327">
        <f t="shared" si="40"/>
        <v>0</v>
      </c>
      <c r="O141" s="356"/>
      <c r="P141" s="356"/>
      <c r="Q141" s="393"/>
      <c r="Z141" s="158"/>
      <c r="AC141" s="193"/>
    </row>
    <row r="142" spans="1:29" ht="13.5" customHeight="1">
      <c r="A142" s="444" t="s">
        <v>41</v>
      </c>
      <c r="B142" s="418" t="s">
        <v>42</v>
      </c>
      <c r="C142" s="42" t="s">
        <v>24</v>
      </c>
      <c r="D142" s="18"/>
      <c r="E142" s="18"/>
      <c r="F142" s="18"/>
      <c r="G142" s="18"/>
      <c r="H142" s="18"/>
      <c r="I142" s="18"/>
      <c r="J142" s="18"/>
      <c r="K142" s="18"/>
      <c r="L142" s="18"/>
      <c r="M142" s="18"/>
      <c r="N142" s="20">
        <f t="shared" si="40"/>
        <v>0</v>
      </c>
      <c r="O142" s="356">
        <f>IF(OR(D142="",E142="",F142="",G142="",H142="",I142="",J142="",K142="",L142="",M142="",D143="",E143="",F143="",G143="",H143="",I143="",J143="",K143="",L143="",M143=""),1,0)</f>
        <v>1</v>
      </c>
      <c r="P142" s="356"/>
      <c r="Q142" s="393"/>
      <c r="Z142" s="158"/>
      <c r="AC142" s="193"/>
    </row>
    <row r="143" spans="1:29" ht="13.5" customHeight="1">
      <c r="A143" s="445"/>
      <c r="B143" s="419"/>
      <c r="C143" s="44" t="s">
        <v>25</v>
      </c>
      <c r="D143" s="21"/>
      <c r="E143" s="21"/>
      <c r="F143" s="21"/>
      <c r="G143" s="21"/>
      <c r="H143" s="21"/>
      <c r="I143" s="21"/>
      <c r="J143" s="21"/>
      <c r="K143" s="21"/>
      <c r="L143" s="21"/>
      <c r="M143" s="21"/>
      <c r="N143" s="23">
        <f t="shared" si="40"/>
        <v>0</v>
      </c>
      <c r="O143" s="356"/>
      <c r="P143" s="356"/>
      <c r="Q143" s="393"/>
      <c r="Z143" s="158"/>
      <c r="AC143" s="193"/>
    </row>
    <row r="144" spans="1:29" ht="13.5" customHeight="1">
      <c r="A144" s="446"/>
      <c r="B144" s="420"/>
      <c r="C144" s="320" t="s">
        <v>270</v>
      </c>
      <c r="D144" s="320">
        <f aca="true" t="shared" si="44" ref="D144:M144">SUM(D142:D143)</f>
        <v>0</v>
      </c>
      <c r="E144" s="320">
        <f t="shared" si="44"/>
        <v>0</v>
      </c>
      <c r="F144" s="320">
        <f t="shared" si="44"/>
        <v>0</v>
      </c>
      <c r="G144" s="320">
        <f t="shared" si="44"/>
        <v>0</v>
      </c>
      <c r="H144" s="322">
        <f t="shared" si="44"/>
        <v>0</v>
      </c>
      <c r="I144" s="320">
        <f t="shared" si="44"/>
        <v>0</v>
      </c>
      <c r="J144" s="320">
        <f t="shared" si="44"/>
        <v>0</v>
      </c>
      <c r="K144" s="317">
        <f t="shared" si="44"/>
        <v>0</v>
      </c>
      <c r="L144" s="320">
        <f t="shared" si="44"/>
        <v>0</v>
      </c>
      <c r="M144" s="320">
        <f t="shared" si="44"/>
        <v>0</v>
      </c>
      <c r="N144" s="327">
        <f t="shared" si="40"/>
        <v>0</v>
      </c>
      <c r="O144" s="356"/>
      <c r="P144" s="356"/>
      <c r="Q144" s="393"/>
      <c r="Z144" s="158"/>
      <c r="AC144" s="193"/>
    </row>
    <row r="145" spans="1:29" ht="13.5" customHeight="1">
      <c r="A145" s="445" t="s">
        <v>537</v>
      </c>
      <c r="B145" s="419" t="s">
        <v>539</v>
      </c>
      <c r="C145" s="122" t="s">
        <v>24</v>
      </c>
      <c r="D145" s="167">
        <f>SUM(D142,D139,D136,D133)</f>
        <v>0</v>
      </c>
      <c r="E145" s="167">
        <f aca="true" t="shared" si="45" ref="E145:M145">SUM(E142,E139,E136,E133)</f>
        <v>0</v>
      </c>
      <c r="F145" s="167">
        <f t="shared" si="45"/>
        <v>0</v>
      </c>
      <c r="G145" s="167">
        <f t="shared" si="45"/>
        <v>0</v>
      </c>
      <c r="H145" s="167">
        <f t="shared" si="45"/>
        <v>0</v>
      </c>
      <c r="I145" s="167">
        <f t="shared" si="45"/>
        <v>0</v>
      </c>
      <c r="J145" s="167">
        <f t="shared" si="45"/>
        <v>0</v>
      </c>
      <c r="K145" s="167">
        <f t="shared" si="45"/>
        <v>0</v>
      </c>
      <c r="L145" s="167">
        <f t="shared" si="45"/>
        <v>0</v>
      </c>
      <c r="M145" s="167">
        <f t="shared" si="45"/>
        <v>0</v>
      </c>
      <c r="N145" s="186">
        <f t="shared" si="40"/>
        <v>0</v>
      </c>
      <c r="O145" s="356"/>
      <c r="P145" s="356"/>
      <c r="Q145" s="393"/>
      <c r="Z145" s="158"/>
      <c r="AC145" s="193"/>
    </row>
    <row r="146" spans="1:29" ht="13.5" customHeight="1">
      <c r="A146" s="445"/>
      <c r="B146" s="419"/>
      <c r="C146" s="44" t="s">
        <v>25</v>
      </c>
      <c r="D146" s="188">
        <f>SUM(D143,D140,D137,D134)</f>
        <v>0</v>
      </c>
      <c r="E146" s="188">
        <f aca="true" t="shared" si="46" ref="E146:M146">SUM(E143,E140,E137,E134)</f>
        <v>0</v>
      </c>
      <c r="F146" s="188">
        <f t="shared" si="46"/>
        <v>0</v>
      </c>
      <c r="G146" s="188">
        <f t="shared" si="46"/>
        <v>0</v>
      </c>
      <c r="H146" s="188">
        <f t="shared" si="46"/>
        <v>0</v>
      </c>
      <c r="I146" s="188">
        <f t="shared" si="46"/>
        <v>0</v>
      </c>
      <c r="J146" s="188">
        <f t="shared" si="46"/>
        <v>0</v>
      </c>
      <c r="K146" s="188">
        <f t="shared" si="46"/>
        <v>0</v>
      </c>
      <c r="L146" s="188">
        <f t="shared" si="46"/>
        <v>0</v>
      </c>
      <c r="M146" s="188">
        <f t="shared" si="46"/>
        <v>0</v>
      </c>
      <c r="N146" s="23">
        <f t="shared" si="40"/>
        <v>0</v>
      </c>
      <c r="O146" s="356"/>
      <c r="P146" s="356"/>
      <c r="Q146" s="393"/>
      <c r="Z146" s="158"/>
      <c r="AC146" s="193"/>
    </row>
    <row r="147" spans="1:29" ht="13.5" customHeight="1" thickBot="1">
      <c r="A147" s="424"/>
      <c r="B147" s="425"/>
      <c r="C147" s="324" t="s">
        <v>270</v>
      </c>
      <c r="D147" s="324">
        <f aca="true" t="shared" si="47" ref="D147:M147">SUM(D145:D146)</f>
        <v>0</v>
      </c>
      <c r="E147" s="324">
        <f t="shared" si="47"/>
        <v>0</v>
      </c>
      <c r="F147" s="324">
        <f t="shared" si="47"/>
        <v>0</v>
      </c>
      <c r="G147" s="324">
        <f t="shared" si="47"/>
        <v>0</v>
      </c>
      <c r="H147" s="325">
        <f t="shared" si="47"/>
        <v>0</v>
      </c>
      <c r="I147" s="324">
        <f t="shared" si="47"/>
        <v>0</v>
      </c>
      <c r="J147" s="324">
        <f t="shared" si="47"/>
        <v>0</v>
      </c>
      <c r="K147" s="324">
        <f t="shared" si="47"/>
        <v>0</v>
      </c>
      <c r="L147" s="324">
        <f t="shared" si="47"/>
        <v>0</v>
      </c>
      <c r="M147" s="324">
        <f t="shared" si="47"/>
        <v>0</v>
      </c>
      <c r="N147" s="329">
        <f t="shared" si="40"/>
        <v>0</v>
      </c>
      <c r="O147" s="356"/>
      <c r="P147" s="356"/>
      <c r="Q147" s="393"/>
      <c r="Z147" s="158"/>
      <c r="AC147" s="193"/>
    </row>
    <row r="148" spans="1:29" ht="13.5" customHeight="1">
      <c r="A148" s="156"/>
      <c r="B148" s="232"/>
      <c r="C148" s="52"/>
      <c r="D148" s="240" t="str">
        <f aca="true" t="shared" si="48" ref="D148:M148">IF(D145&gt;D3,"ERROH",IF(D146&gt;D4,"ERROM","OK"))</f>
        <v>OK</v>
      </c>
      <c r="E148" s="240" t="str">
        <f t="shared" si="48"/>
        <v>OK</v>
      </c>
      <c r="F148" s="240" t="str">
        <f t="shared" si="48"/>
        <v>OK</v>
      </c>
      <c r="G148" s="240" t="str">
        <f t="shared" si="48"/>
        <v>OK</v>
      </c>
      <c r="H148" s="240" t="str">
        <f t="shared" si="48"/>
        <v>OK</v>
      </c>
      <c r="I148" s="240" t="str">
        <f t="shared" si="48"/>
        <v>OK</v>
      </c>
      <c r="J148" s="240" t="str">
        <f t="shared" si="48"/>
        <v>OK</v>
      </c>
      <c r="K148" s="240" t="str">
        <f t="shared" si="48"/>
        <v>OK</v>
      </c>
      <c r="L148" s="240" t="str">
        <f t="shared" si="48"/>
        <v>OK</v>
      </c>
      <c r="M148" s="240" t="str">
        <f t="shared" si="48"/>
        <v>OK</v>
      </c>
      <c r="N148" s="383"/>
      <c r="O148" s="356"/>
      <c r="P148" s="392"/>
      <c r="Q148" s="393"/>
      <c r="Z148" s="158"/>
      <c r="AC148" s="193"/>
    </row>
    <row r="149" spans="1:29" ht="13.5" customHeight="1">
      <c r="A149" s="133" t="s">
        <v>370</v>
      </c>
      <c r="B149" s="232"/>
      <c r="C149" s="52"/>
      <c r="D149" s="52"/>
      <c r="E149" s="52"/>
      <c r="F149" s="52"/>
      <c r="G149" s="52"/>
      <c r="H149" s="52"/>
      <c r="I149" s="52"/>
      <c r="J149" s="52"/>
      <c r="K149" s="52"/>
      <c r="L149" s="52"/>
      <c r="M149" s="52"/>
      <c r="N149" s="87"/>
      <c r="P149" s="192"/>
      <c r="Z149" s="158"/>
      <c r="AC149" s="193"/>
    </row>
    <row r="150" spans="1:14" ht="13.5" customHeight="1">
      <c r="A150" s="690" t="s">
        <v>579</v>
      </c>
      <c r="B150" s="691"/>
      <c r="C150" s="691"/>
      <c r="D150" s="691"/>
      <c r="E150" s="691"/>
      <c r="F150" s="691"/>
      <c r="G150" s="691"/>
      <c r="H150" s="691"/>
      <c r="I150" s="691"/>
      <c r="J150" s="691"/>
      <c r="K150" s="691"/>
      <c r="L150" s="691"/>
      <c r="M150" s="691"/>
      <c r="N150" s="691"/>
    </row>
    <row r="151" spans="1:14" ht="13.5" customHeight="1">
      <c r="A151" s="250"/>
      <c r="B151" s="233"/>
      <c r="C151" s="233"/>
      <c r="D151" s="233"/>
      <c r="E151" s="233"/>
      <c r="F151" s="233"/>
      <c r="G151" s="233"/>
      <c r="H151" s="233"/>
      <c r="I151" s="233"/>
      <c r="J151" s="233"/>
      <c r="K151" s="233"/>
      <c r="L151" s="233"/>
      <c r="M151" s="233"/>
      <c r="N151" s="233"/>
    </row>
    <row r="152" ht="13.5" customHeight="1"/>
    <row r="153" ht="13.5" customHeight="1" thickBot="1"/>
    <row r="154" spans="1:29" ht="61.5">
      <c r="A154" s="33" t="s">
        <v>335</v>
      </c>
      <c r="B154" s="447" t="s">
        <v>597</v>
      </c>
      <c r="C154" s="448"/>
      <c r="D154" s="34" t="s">
        <v>541</v>
      </c>
      <c r="E154" s="34" t="s">
        <v>275</v>
      </c>
      <c r="F154" s="34" t="s">
        <v>271</v>
      </c>
      <c r="G154" s="34" t="s">
        <v>272</v>
      </c>
      <c r="H154" s="34" t="s">
        <v>273</v>
      </c>
      <c r="I154" s="34" t="s">
        <v>274</v>
      </c>
      <c r="J154" s="34" t="s">
        <v>278</v>
      </c>
      <c r="K154" s="34" t="s">
        <v>630</v>
      </c>
      <c r="L154" s="34" t="s">
        <v>276</v>
      </c>
      <c r="M154" s="34" t="s">
        <v>277</v>
      </c>
      <c r="N154" s="51" t="s">
        <v>64</v>
      </c>
      <c r="O154" s="356"/>
      <c r="P154" s="356"/>
      <c r="Z154" s="158"/>
      <c r="AC154" s="193"/>
    </row>
    <row r="155" spans="1:29" ht="13.5" customHeight="1">
      <c r="A155" s="602"/>
      <c r="B155" s="418"/>
      <c r="C155" s="38" t="s">
        <v>24</v>
      </c>
      <c r="D155" s="14"/>
      <c r="E155" s="14"/>
      <c r="F155" s="14"/>
      <c r="G155" s="14"/>
      <c r="H155" s="14"/>
      <c r="I155" s="14"/>
      <c r="J155" s="14"/>
      <c r="K155" s="14"/>
      <c r="L155" s="14"/>
      <c r="M155" s="14"/>
      <c r="N155" s="9">
        <f>SUM(D155:M155)</f>
        <v>0</v>
      </c>
      <c r="O155" s="356">
        <f>IF(OR(D155="",E155="",F155="",G155="",H155="",I155="",J155="",K155="",L155="",M155=""),1,0)</f>
        <v>1</v>
      </c>
      <c r="P155" s="356">
        <f>O155+O156</f>
        <v>2</v>
      </c>
      <c r="Q155" s="393"/>
      <c r="Z155" s="158"/>
      <c r="AC155" s="193"/>
    </row>
    <row r="156" spans="1:29" ht="13.5" customHeight="1">
      <c r="A156" s="592"/>
      <c r="B156" s="419"/>
      <c r="C156" s="40" t="s">
        <v>25</v>
      </c>
      <c r="D156" s="16"/>
      <c r="E156" s="16"/>
      <c r="F156" s="16"/>
      <c r="G156" s="16"/>
      <c r="H156" s="16"/>
      <c r="I156" s="16"/>
      <c r="J156" s="16"/>
      <c r="K156" s="16"/>
      <c r="L156" s="16"/>
      <c r="M156" s="16"/>
      <c r="N156" s="12">
        <f>SUM(D156:M156)</f>
        <v>0</v>
      </c>
      <c r="O156" s="356">
        <f>IF(OR(D156="",E156="",F156="",G156="",H156="",I156="",J156="",K156="",L156="",M156=""),1,0)</f>
        <v>1</v>
      </c>
      <c r="P156" s="356"/>
      <c r="Q156" s="393"/>
      <c r="Z156" s="158"/>
      <c r="AC156" s="193"/>
    </row>
    <row r="157" spans="1:29" ht="13.5" customHeight="1" thickBot="1">
      <c r="A157" s="593"/>
      <c r="B157" s="425"/>
      <c r="C157" s="324" t="s">
        <v>270</v>
      </c>
      <c r="D157" s="331">
        <f aca="true" t="shared" si="49" ref="D157:M157">SUM(D155:D156)</f>
        <v>0</v>
      </c>
      <c r="E157" s="331">
        <f t="shared" si="49"/>
        <v>0</v>
      </c>
      <c r="F157" s="331">
        <f t="shared" si="49"/>
        <v>0</v>
      </c>
      <c r="G157" s="331">
        <f t="shared" si="49"/>
        <v>0</v>
      </c>
      <c r="H157" s="332">
        <f t="shared" si="49"/>
        <v>0</v>
      </c>
      <c r="I157" s="331">
        <f t="shared" si="49"/>
        <v>0</v>
      </c>
      <c r="J157" s="331">
        <f t="shared" si="49"/>
        <v>0</v>
      </c>
      <c r="K157" s="331">
        <f t="shared" si="49"/>
        <v>0</v>
      </c>
      <c r="L157" s="331">
        <f t="shared" si="49"/>
        <v>0</v>
      </c>
      <c r="M157" s="331">
        <f t="shared" si="49"/>
        <v>0</v>
      </c>
      <c r="N157" s="329">
        <f>SUM(D157:M157)</f>
        <v>0</v>
      </c>
      <c r="O157" s="392"/>
      <c r="P157" s="392"/>
      <c r="Q157" s="393"/>
      <c r="Z157" s="158"/>
      <c r="AC157" s="193"/>
    </row>
    <row r="158" spans="4:13" ht="13.5" customHeight="1">
      <c r="D158" s="240" t="str">
        <f aca="true" t="shared" si="50" ref="D158:M158">IF(D155&gt;D3,"ERROH",IF(D156&gt;D4,"ERROM","OK"))</f>
        <v>OK</v>
      </c>
      <c r="E158" s="240" t="str">
        <f t="shared" si="50"/>
        <v>OK</v>
      </c>
      <c r="F158" s="240" t="str">
        <f t="shared" si="50"/>
        <v>OK</v>
      </c>
      <c r="G158" s="240" t="str">
        <f t="shared" si="50"/>
        <v>OK</v>
      </c>
      <c r="H158" s="240" t="str">
        <f t="shared" si="50"/>
        <v>OK</v>
      </c>
      <c r="I158" s="240" t="str">
        <f t="shared" si="50"/>
        <v>OK</v>
      </c>
      <c r="J158" s="240" t="str">
        <f t="shared" si="50"/>
        <v>OK</v>
      </c>
      <c r="K158" s="240" t="str">
        <f t="shared" si="50"/>
        <v>OK</v>
      </c>
      <c r="L158" s="240" t="str">
        <f t="shared" si="50"/>
        <v>OK</v>
      </c>
      <c r="M158" s="240" t="str">
        <f t="shared" si="50"/>
        <v>OK</v>
      </c>
    </row>
    <row r="159" spans="1:14" ht="13.5" customHeight="1">
      <c r="A159" s="59" t="s">
        <v>370</v>
      </c>
      <c r="M159" s="202"/>
      <c r="N159" s="199"/>
    </row>
    <row r="160" spans="1:13" ht="13.5" customHeight="1">
      <c r="A160" s="603" t="s">
        <v>547</v>
      </c>
      <c r="B160" s="604"/>
      <c r="C160" s="604"/>
      <c r="D160" s="604"/>
      <c r="E160" s="604"/>
      <c r="F160" s="604"/>
      <c r="G160" s="604"/>
      <c r="H160" s="604"/>
      <c r="I160" s="604"/>
      <c r="J160" s="604"/>
      <c r="K160" s="604"/>
      <c r="L160" s="604"/>
      <c r="M160" s="604"/>
    </row>
    <row r="161" ht="13.5" customHeight="1"/>
    <row r="162" ht="13.5" customHeight="1"/>
    <row r="163" ht="13.5" customHeight="1" thickBot="1"/>
    <row r="164" spans="1:29" ht="61.5">
      <c r="A164" s="33" t="s">
        <v>336</v>
      </c>
      <c r="B164" s="447" t="s">
        <v>596</v>
      </c>
      <c r="C164" s="448"/>
      <c r="D164" s="34" t="s">
        <v>541</v>
      </c>
      <c r="E164" s="34" t="s">
        <v>275</v>
      </c>
      <c r="F164" s="34" t="s">
        <v>271</v>
      </c>
      <c r="G164" s="34" t="s">
        <v>272</v>
      </c>
      <c r="H164" s="34" t="s">
        <v>273</v>
      </c>
      <c r="I164" s="34" t="s">
        <v>274</v>
      </c>
      <c r="J164" s="34" t="s">
        <v>278</v>
      </c>
      <c r="K164" s="34" t="s">
        <v>630</v>
      </c>
      <c r="L164" s="34" t="s">
        <v>276</v>
      </c>
      <c r="M164" s="34" t="s">
        <v>277</v>
      </c>
      <c r="N164" s="51" t="s">
        <v>64</v>
      </c>
      <c r="P164" s="192"/>
      <c r="Z164" s="158"/>
      <c r="AC164" s="193"/>
    </row>
    <row r="165" spans="1:29" ht="13.5" customHeight="1">
      <c r="A165" s="444" t="s">
        <v>414</v>
      </c>
      <c r="B165" s="418" t="s">
        <v>43</v>
      </c>
      <c r="C165" s="38" t="s">
        <v>24</v>
      </c>
      <c r="D165" s="14"/>
      <c r="E165" s="14"/>
      <c r="F165" s="14"/>
      <c r="G165" s="14"/>
      <c r="H165" s="14"/>
      <c r="I165" s="14"/>
      <c r="J165" s="14"/>
      <c r="K165" s="14"/>
      <c r="L165" s="14"/>
      <c r="M165" s="14"/>
      <c r="N165" s="9">
        <f aca="true" t="shared" si="51" ref="N165:N197">SUM(D165:M165)</f>
        <v>0</v>
      </c>
      <c r="O165" s="356">
        <f>IF(OR(D165="",E165="",F165="",G165="",H165="",I165="",J165="",K165="",L165="",M165="",D166="",E166="",F166="",G166="",H166="",I166="",J166="",K166="",L166="",M166=""),1,0)</f>
        <v>1</v>
      </c>
      <c r="P165" s="356">
        <f>O165+O168+O171+O174+O177+O180+O183+O186+O189+O192</f>
        <v>10</v>
      </c>
      <c r="Z165" s="158"/>
      <c r="AC165" s="193"/>
    </row>
    <row r="166" spans="1:29" ht="13.5" customHeight="1">
      <c r="A166" s="445"/>
      <c r="B166" s="419"/>
      <c r="C166" s="40" t="s">
        <v>25</v>
      </c>
      <c r="D166" s="16"/>
      <c r="E166" s="16"/>
      <c r="F166" s="16"/>
      <c r="G166" s="16"/>
      <c r="H166" s="16"/>
      <c r="I166" s="16"/>
      <c r="J166" s="16"/>
      <c r="K166" s="16"/>
      <c r="L166" s="16"/>
      <c r="M166" s="16"/>
      <c r="N166" s="12">
        <f t="shared" si="51"/>
        <v>0</v>
      </c>
      <c r="O166" s="356"/>
      <c r="P166" s="356"/>
      <c r="Z166" s="158"/>
      <c r="AC166" s="193"/>
    </row>
    <row r="167" spans="1:29" ht="13.5" customHeight="1">
      <c r="A167" s="446"/>
      <c r="B167" s="420"/>
      <c r="C167" s="320" t="s">
        <v>270</v>
      </c>
      <c r="D167" s="317">
        <f aca="true" t="shared" si="52" ref="D167:M167">SUM(D165:D166)</f>
        <v>0</v>
      </c>
      <c r="E167" s="317">
        <f t="shared" si="52"/>
        <v>0</v>
      </c>
      <c r="F167" s="317">
        <f t="shared" si="52"/>
        <v>0</v>
      </c>
      <c r="G167" s="317">
        <f t="shared" si="52"/>
        <v>0</v>
      </c>
      <c r="H167" s="318">
        <f t="shared" si="52"/>
        <v>0</v>
      </c>
      <c r="I167" s="317">
        <f t="shared" si="52"/>
        <v>0</v>
      </c>
      <c r="J167" s="317">
        <f t="shared" si="52"/>
        <v>0</v>
      </c>
      <c r="K167" s="320">
        <f t="shared" si="52"/>
        <v>0</v>
      </c>
      <c r="L167" s="317">
        <f t="shared" si="52"/>
        <v>0</v>
      </c>
      <c r="M167" s="317">
        <f t="shared" si="52"/>
        <v>0</v>
      </c>
      <c r="N167" s="327">
        <f t="shared" si="51"/>
        <v>0</v>
      </c>
      <c r="O167" s="356"/>
      <c r="P167" s="356"/>
      <c r="Z167" s="158"/>
      <c r="AC167" s="193"/>
    </row>
    <row r="168" spans="1:29" ht="13.5" customHeight="1">
      <c r="A168" s="444" t="s">
        <v>415</v>
      </c>
      <c r="B168" s="418" t="s">
        <v>44</v>
      </c>
      <c r="C168" s="38" t="s">
        <v>24</v>
      </c>
      <c r="D168" s="14"/>
      <c r="E168" s="14"/>
      <c r="F168" s="14"/>
      <c r="G168" s="14"/>
      <c r="H168" s="14"/>
      <c r="I168" s="14"/>
      <c r="J168" s="14"/>
      <c r="K168" s="14"/>
      <c r="L168" s="14"/>
      <c r="M168" s="14"/>
      <c r="N168" s="9">
        <f t="shared" si="51"/>
        <v>0</v>
      </c>
      <c r="O168" s="356">
        <f>IF(OR(D168="",E168="",F168="",G168="",H168="",I168="",J168="",K168="",L168="",M168="",D169="",E169="",F169="",G169="",H169="",I169="",J169="",K169="",L169="",M169=""),1,0)</f>
        <v>1</v>
      </c>
      <c r="P168" s="356"/>
      <c r="Z168" s="158"/>
      <c r="AC168" s="193"/>
    </row>
    <row r="169" spans="1:29" ht="13.5" customHeight="1">
      <c r="A169" s="445"/>
      <c r="B169" s="419"/>
      <c r="C169" s="40" t="s">
        <v>25</v>
      </c>
      <c r="D169" s="16"/>
      <c r="E169" s="16"/>
      <c r="F169" s="16"/>
      <c r="G169" s="16"/>
      <c r="H169" s="16"/>
      <c r="I169" s="16"/>
      <c r="J169" s="16"/>
      <c r="K169" s="16"/>
      <c r="L169" s="16"/>
      <c r="M169" s="16"/>
      <c r="N169" s="12">
        <f t="shared" si="51"/>
        <v>0</v>
      </c>
      <c r="O169" s="356"/>
      <c r="P169" s="356"/>
      <c r="Z169" s="158"/>
      <c r="AC169" s="193"/>
    </row>
    <row r="170" spans="1:29" ht="13.5" customHeight="1">
      <c r="A170" s="446"/>
      <c r="B170" s="420"/>
      <c r="C170" s="320" t="s">
        <v>270</v>
      </c>
      <c r="D170" s="320">
        <f aca="true" t="shared" si="53" ref="D170:M170">SUM(D168:D169)</f>
        <v>0</v>
      </c>
      <c r="E170" s="320">
        <f t="shared" si="53"/>
        <v>0</v>
      </c>
      <c r="F170" s="320">
        <f t="shared" si="53"/>
        <v>0</v>
      </c>
      <c r="G170" s="320">
        <f t="shared" si="53"/>
        <v>0</v>
      </c>
      <c r="H170" s="322">
        <f t="shared" si="53"/>
        <v>0</v>
      </c>
      <c r="I170" s="320">
        <f t="shared" si="53"/>
        <v>0</v>
      </c>
      <c r="J170" s="320">
        <f t="shared" si="53"/>
        <v>0</v>
      </c>
      <c r="K170" s="320">
        <f t="shared" si="53"/>
        <v>0</v>
      </c>
      <c r="L170" s="320">
        <f t="shared" si="53"/>
        <v>0</v>
      </c>
      <c r="M170" s="320">
        <f t="shared" si="53"/>
        <v>0</v>
      </c>
      <c r="N170" s="327">
        <f t="shared" si="51"/>
        <v>0</v>
      </c>
      <c r="O170" s="356"/>
      <c r="P170" s="356"/>
      <c r="Z170" s="158"/>
      <c r="AC170" s="193"/>
    </row>
    <row r="171" spans="1:29" ht="13.5" customHeight="1">
      <c r="A171" s="444" t="s">
        <v>416</v>
      </c>
      <c r="B171" s="418" t="s">
        <v>45</v>
      </c>
      <c r="C171" s="42" t="s">
        <v>24</v>
      </c>
      <c r="D171" s="18"/>
      <c r="E171" s="18"/>
      <c r="F171" s="18"/>
      <c r="G171" s="18"/>
      <c r="H171" s="18"/>
      <c r="I171" s="18"/>
      <c r="J171" s="18"/>
      <c r="K171" s="18"/>
      <c r="L171" s="18"/>
      <c r="M171" s="18"/>
      <c r="N171" s="20">
        <f t="shared" si="51"/>
        <v>0</v>
      </c>
      <c r="O171" s="356">
        <f>IF(OR(D171="",E171="",F171="",G171="",H171="",I171="",J171="",K171="",L171="",M171="",D172="",E172="",F172="",G172="",H172="",I172="",J172="",K172="",L172="",M172=""),1,0)</f>
        <v>1</v>
      </c>
      <c r="P171" s="356"/>
      <c r="Z171" s="158"/>
      <c r="AC171" s="193"/>
    </row>
    <row r="172" spans="1:29" ht="13.5" customHeight="1">
      <c r="A172" s="445"/>
      <c r="B172" s="419"/>
      <c r="C172" s="44" t="s">
        <v>25</v>
      </c>
      <c r="D172" s="21"/>
      <c r="E172" s="21"/>
      <c r="F172" s="21"/>
      <c r="G172" s="21"/>
      <c r="H172" s="21"/>
      <c r="I172" s="21"/>
      <c r="J172" s="21"/>
      <c r="K172" s="21"/>
      <c r="L172" s="21"/>
      <c r="M172" s="21"/>
      <c r="N172" s="23">
        <f t="shared" si="51"/>
        <v>0</v>
      </c>
      <c r="O172" s="356"/>
      <c r="P172" s="356"/>
      <c r="Z172" s="158"/>
      <c r="AC172" s="193"/>
    </row>
    <row r="173" spans="1:29" ht="13.5" customHeight="1">
      <c r="A173" s="446"/>
      <c r="B173" s="420"/>
      <c r="C173" s="320" t="s">
        <v>270</v>
      </c>
      <c r="D173" s="320">
        <f aca="true" t="shared" si="54" ref="D173:M173">SUM(D171:D172)</f>
        <v>0</v>
      </c>
      <c r="E173" s="320">
        <f t="shared" si="54"/>
        <v>0</v>
      </c>
      <c r="F173" s="320">
        <f t="shared" si="54"/>
        <v>0</v>
      </c>
      <c r="G173" s="320">
        <f t="shared" si="54"/>
        <v>0</v>
      </c>
      <c r="H173" s="322">
        <f t="shared" si="54"/>
        <v>0</v>
      </c>
      <c r="I173" s="320">
        <f t="shared" si="54"/>
        <v>0</v>
      </c>
      <c r="J173" s="320">
        <f t="shared" si="54"/>
        <v>0</v>
      </c>
      <c r="K173" s="320">
        <f t="shared" si="54"/>
        <v>0</v>
      </c>
      <c r="L173" s="320">
        <f t="shared" si="54"/>
        <v>0</v>
      </c>
      <c r="M173" s="320">
        <f t="shared" si="54"/>
        <v>0</v>
      </c>
      <c r="N173" s="327">
        <f t="shared" si="51"/>
        <v>0</v>
      </c>
      <c r="O173" s="356"/>
      <c r="P173" s="356"/>
      <c r="Z173" s="158"/>
      <c r="AC173" s="193"/>
    </row>
    <row r="174" spans="1:29" ht="13.5" customHeight="1">
      <c r="A174" s="444" t="s">
        <v>417</v>
      </c>
      <c r="B174" s="418" t="s">
        <v>46</v>
      </c>
      <c r="C174" s="42" t="s">
        <v>24</v>
      </c>
      <c r="D174" s="18"/>
      <c r="E174" s="18"/>
      <c r="F174" s="18"/>
      <c r="G174" s="18"/>
      <c r="H174" s="18"/>
      <c r="I174" s="18"/>
      <c r="J174" s="18"/>
      <c r="K174" s="18"/>
      <c r="L174" s="18"/>
      <c r="M174" s="18"/>
      <c r="N174" s="20">
        <f t="shared" si="51"/>
        <v>0</v>
      </c>
      <c r="O174" s="356">
        <f>IF(OR(D174="",E174="",F174="",G174="",H174="",I174="",J174="",K174="",L174="",M174="",D175="",E175="",F175="",G175="",H175="",I175="",J175="",K175="",L175="",M175=""),1,0)</f>
        <v>1</v>
      </c>
      <c r="P174" s="356"/>
      <c r="Z174" s="158"/>
      <c r="AC174" s="193"/>
    </row>
    <row r="175" spans="1:29" ht="13.5" customHeight="1">
      <c r="A175" s="445"/>
      <c r="B175" s="419"/>
      <c r="C175" s="44" t="s">
        <v>25</v>
      </c>
      <c r="D175" s="21"/>
      <c r="E175" s="21"/>
      <c r="F175" s="21"/>
      <c r="G175" s="21"/>
      <c r="H175" s="21"/>
      <c r="I175" s="21"/>
      <c r="J175" s="21"/>
      <c r="K175" s="21"/>
      <c r="L175" s="21"/>
      <c r="M175" s="21"/>
      <c r="N175" s="23">
        <f t="shared" si="51"/>
        <v>0</v>
      </c>
      <c r="O175" s="356"/>
      <c r="P175" s="356"/>
      <c r="Z175" s="158"/>
      <c r="AC175" s="193"/>
    </row>
    <row r="176" spans="1:29" ht="13.5" customHeight="1">
      <c r="A176" s="446"/>
      <c r="B176" s="420"/>
      <c r="C176" s="320" t="s">
        <v>270</v>
      </c>
      <c r="D176" s="320">
        <f aca="true" t="shared" si="55" ref="D176:M176">SUM(D174:D175)</f>
        <v>0</v>
      </c>
      <c r="E176" s="320">
        <f t="shared" si="55"/>
        <v>0</v>
      </c>
      <c r="F176" s="320">
        <f t="shared" si="55"/>
        <v>0</v>
      </c>
      <c r="G176" s="320">
        <f t="shared" si="55"/>
        <v>0</v>
      </c>
      <c r="H176" s="322">
        <f t="shared" si="55"/>
        <v>0</v>
      </c>
      <c r="I176" s="320">
        <f t="shared" si="55"/>
        <v>0</v>
      </c>
      <c r="J176" s="320">
        <f t="shared" si="55"/>
        <v>0</v>
      </c>
      <c r="K176" s="320">
        <f t="shared" si="55"/>
        <v>0</v>
      </c>
      <c r="L176" s="320">
        <f t="shared" si="55"/>
        <v>0</v>
      </c>
      <c r="M176" s="320">
        <f t="shared" si="55"/>
        <v>0</v>
      </c>
      <c r="N176" s="327">
        <f t="shared" si="51"/>
        <v>0</v>
      </c>
      <c r="O176" s="356"/>
      <c r="P176" s="356"/>
      <c r="Z176" s="158"/>
      <c r="AC176" s="193"/>
    </row>
    <row r="177" spans="1:29" ht="13.5" customHeight="1">
      <c r="A177" s="444" t="s">
        <v>418</v>
      </c>
      <c r="B177" s="418" t="s">
        <v>47</v>
      </c>
      <c r="C177" s="38" t="s">
        <v>24</v>
      </c>
      <c r="D177" s="14"/>
      <c r="E177" s="14"/>
      <c r="F177" s="14"/>
      <c r="G177" s="14"/>
      <c r="H177" s="14"/>
      <c r="I177" s="14"/>
      <c r="J177" s="14"/>
      <c r="K177" s="14"/>
      <c r="L177" s="14"/>
      <c r="M177" s="14"/>
      <c r="N177" s="9">
        <f t="shared" si="51"/>
        <v>0</v>
      </c>
      <c r="O177" s="356">
        <f>IF(OR(D177="",E177="",F177="",G177="",H177="",I177="",J177="",K177="",L177="",M177="",D178="",E178="",F178="",G178="",H178="",I178="",J178="",K178="",L178="",M178=""),1,0)</f>
        <v>1</v>
      </c>
      <c r="P177" s="356"/>
      <c r="Z177" s="158"/>
      <c r="AC177" s="193"/>
    </row>
    <row r="178" spans="1:29" ht="13.5" customHeight="1">
      <c r="A178" s="445"/>
      <c r="B178" s="419"/>
      <c r="C178" s="40" t="s">
        <v>25</v>
      </c>
      <c r="D178" s="16"/>
      <c r="E178" s="16"/>
      <c r="F178" s="16"/>
      <c r="G178" s="16"/>
      <c r="H178" s="16"/>
      <c r="I178" s="16"/>
      <c r="J178" s="16"/>
      <c r="K178" s="16"/>
      <c r="L178" s="16"/>
      <c r="M178" s="16"/>
      <c r="N178" s="12">
        <f t="shared" si="51"/>
        <v>0</v>
      </c>
      <c r="O178" s="356"/>
      <c r="P178" s="356"/>
      <c r="Z178" s="158"/>
      <c r="AC178" s="193"/>
    </row>
    <row r="179" spans="1:29" ht="13.5" customHeight="1">
      <c r="A179" s="446"/>
      <c r="B179" s="420"/>
      <c r="C179" s="320" t="s">
        <v>270</v>
      </c>
      <c r="D179" s="320">
        <f aca="true" t="shared" si="56" ref="D179:M179">SUM(D177:D178)</f>
        <v>0</v>
      </c>
      <c r="E179" s="320">
        <f t="shared" si="56"/>
        <v>0</v>
      </c>
      <c r="F179" s="320">
        <f t="shared" si="56"/>
        <v>0</v>
      </c>
      <c r="G179" s="320">
        <f t="shared" si="56"/>
        <v>0</v>
      </c>
      <c r="H179" s="322">
        <f t="shared" si="56"/>
        <v>0</v>
      </c>
      <c r="I179" s="320">
        <f t="shared" si="56"/>
        <v>0</v>
      </c>
      <c r="J179" s="320">
        <f t="shared" si="56"/>
        <v>0</v>
      </c>
      <c r="K179" s="320">
        <f>SUM(K177:K178)</f>
        <v>0</v>
      </c>
      <c r="L179" s="320">
        <f t="shared" si="56"/>
        <v>0</v>
      </c>
      <c r="M179" s="320">
        <f t="shared" si="56"/>
        <v>0</v>
      </c>
      <c r="N179" s="327">
        <f t="shared" si="51"/>
        <v>0</v>
      </c>
      <c r="O179" s="356"/>
      <c r="P179" s="356"/>
      <c r="Z179" s="158"/>
      <c r="AC179" s="193"/>
    </row>
    <row r="180" spans="1:29" s="202" customFormat="1" ht="13.5" customHeight="1">
      <c r="A180" s="444" t="s">
        <v>419</v>
      </c>
      <c r="B180" s="418" t="s">
        <v>48</v>
      </c>
      <c r="C180" s="38" t="s">
        <v>24</v>
      </c>
      <c r="D180" s="14"/>
      <c r="E180" s="14"/>
      <c r="F180" s="14"/>
      <c r="G180" s="14"/>
      <c r="H180" s="14"/>
      <c r="I180" s="14"/>
      <c r="J180" s="14"/>
      <c r="K180" s="14"/>
      <c r="L180" s="14"/>
      <c r="M180" s="14"/>
      <c r="N180" s="9">
        <f t="shared" si="51"/>
        <v>0</v>
      </c>
      <c r="O180" s="356">
        <f>IF(OR(D180="",E180="",F180="",G180="",H180="",I180="",J180="",K180="",L180="",M180="",D181="",E181="",F181="",G181="",H181="",I181="",J181="",K181="",L181="",M181=""),1,0)</f>
        <v>1</v>
      </c>
      <c r="P180" s="243"/>
      <c r="Q180" s="200"/>
      <c r="R180" s="200"/>
      <c r="S180" s="200"/>
      <c r="T180" s="200"/>
      <c r="U180" s="200"/>
      <c r="V180" s="200"/>
      <c r="W180" s="200"/>
      <c r="X180" s="200"/>
      <c r="Y180" s="200"/>
      <c r="Z180" s="200"/>
      <c r="AA180" s="201"/>
      <c r="AB180" s="201"/>
      <c r="AC180" s="201"/>
    </row>
    <row r="181" spans="1:29" s="202" customFormat="1" ht="13.5" customHeight="1">
      <c r="A181" s="445"/>
      <c r="B181" s="419"/>
      <c r="C181" s="40" t="s">
        <v>25</v>
      </c>
      <c r="D181" s="16"/>
      <c r="E181" s="16"/>
      <c r="F181" s="16"/>
      <c r="G181" s="16"/>
      <c r="H181" s="16"/>
      <c r="I181" s="16"/>
      <c r="J181" s="16"/>
      <c r="K181" s="16"/>
      <c r="L181" s="16"/>
      <c r="M181" s="16"/>
      <c r="N181" s="12">
        <f t="shared" si="51"/>
        <v>0</v>
      </c>
      <c r="O181" s="243"/>
      <c r="P181" s="243"/>
      <c r="Q181" s="200"/>
      <c r="R181" s="200"/>
      <c r="S181" s="200"/>
      <c r="T181" s="200"/>
      <c r="U181" s="200"/>
      <c r="V181" s="200"/>
      <c r="W181" s="200"/>
      <c r="X181" s="200"/>
      <c r="Y181" s="200"/>
      <c r="Z181" s="200"/>
      <c r="AA181" s="201"/>
      <c r="AB181" s="201"/>
      <c r="AC181" s="201"/>
    </row>
    <row r="182" spans="1:29" s="202" customFormat="1" ht="13.5" customHeight="1">
      <c r="A182" s="446"/>
      <c r="B182" s="420"/>
      <c r="C182" s="320" t="s">
        <v>270</v>
      </c>
      <c r="D182" s="320">
        <f aca="true" t="shared" si="57" ref="D182:M182">SUM(D180:D181)</f>
        <v>0</v>
      </c>
      <c r="E182" s="320">
        <f t="shared" si="57"/>
        <v>0</v>
      </c>
      <c r="F182" s="320">
        <f t="shared" si="57"/>
        <v>0</v>
      </c>
      <c r="G182" s="320">
        <f t="shared" si="57"/>
        <v>0</v>
      </c>
      <c r="H182" s="322">
        <f t="shared" si="57"/>
        <v>0</v>
      </c>
      <c r="I182" s="320">
        <f t="shared" si="57"/>
        <v>0</v>
      </c>
      <c r="J182" s="320">
        <f t="shared" si="57"/>
        <v>0</v>
      </c>
      <c r="K182" s="320">
        <f t="shared" si="57"/>
        <v>0</v>
      </c>
      <c r="L182" s="320">
        <f t="shared" si="57"/>
        <v>0</v>
      </c>
      <c r="M182" s="320">
        <f t="shared" si="57"/>
        <v>0</v>
      </c>
      <c r="N182" s="327">
        <f t="shared" si="51"/>
        <v>0</v>
      </c>
      <c r="O182" s="243"/>
      <c r="P182" s="243"/>
      <c r="Q182" s="200"/>
      <c r="R182" s="200"/>
      <c r="S182" s="200"/>
      <c r="T182" s="200"/>
      <c r="U182" s="200"/>
      <c r="V182" s="200"/>
      <c r="W182" s="200"/>
      <c r="X182" s="200"/>
      <c r="Y182" s="200"/>
      <c r="Z182" s="200"/>
      <c r="AA182" s="201"/>
      <c r="AB182" s="201"/>
      <c r="AC182" s="201"/>
    </row>
    <row r="183" spans="1:29" s="202" customFormat="1" ht="13.5" customHeight="1">
      <c r="A183" s="444" t="s">
        <v>420</v>
      </c>
      <c r="B183" s="418" t="s">
        <v>49</v>
      </c>
      <c r="C183" s="38" t="s">
        <v>24</v>
      </c>
      <c r="D183" s="14"/>
      <c r="E183" s="14"/>
      <c r="F183" s="14"/>
      <c r="G183" s="14"/>
      <c r="H183" s="14"/>
      <c r="I183" s="14"/>
      <c r="J183" s="14"/>
      <c r="K183" s="14"/>
      <c r="L183" s="14"/>
      <c r="M183" s="14"/>
      <c r="N183" s="9">
        <f t="shared" si="51"/>
        <v>0</v>
      </c>
      <c r="O183" s="356">
        <f>IF(OR(D183="",E183="",F183="",G183="",H183="",I183="",J183="",K183="",L183="",M183="",D184="",E184="",F184="",G184="",H184="",I184="",J184="",K184="",L184="",M184=""),1,0)</f>
        <v>1</v>
      </c>
      <c r="P183" s="243"/>
      <c r="Q183" s="200"/>
      <c r="R183" s="200"/>
      <c r="S183" s="200"/>
      <c r="T183" s="200"/>
      <c r="U183" s="200"/>
      <c r="V183" s="200"/>
      <c r="W183" s="200"/>
      <c r="X183" s="200"/>
      <c r="Y183" s="200"/>
      <c r="Z183" s="200"/>
      <c r="AA183" s="201"/>
      <c r="AB183" s="201"/>
      <c r="AC183" s="201"/>
    </row>
    <row r="184" spans="1:29" s="202" customFormat="1" ht="13.5" customHeight="1">
      <c r="A184" s="445"/>
      <c r="B184" s="419"/>
      <c r="C184" s="40" t="s">
        <v>25</v>
      </c>
      <c r="D184" s="16"/>
      <c r="E184" s="16"/>
      <c r="F184" s="16"/>
      <c r="G184" s="16"/>
      <c r="H184" s="16"/>
      <c r="I184" s="16"/>
      <c r="J184" s="16"/>
      <c r="K184" s="16"/>
      <c r="L184" s="16"/>
      <c r="M184" s="16"/>
      <c r="N184" s="12">
        <f t="shared" si="51"/>
        <v>0</v>
      </c>
      <c r="O184" s="243"/>
      <c r="P184" s="243"/>
      <c r="Q184" s="200"/>
      <c r="R184" s="200"/>
      <c r="S184" s="200"/>
      <c r="T184" s="200"/>
      <c r="U184" s="200"/>
      <c r="V184" s="200"/>
      <c r="W184" s="200"/>
      <c r="X184" s="200"/>
      <c r="Y184" s="200"/>
      <c r="Z184" s="200"/>
      <c r="AA184" s="201"/>
      <c r="AB184" s="201"/>
      <c r="AC184" s="201"/>
    </row>
    <row r="185" spans="1:29" s="202" customFormat="1" ht="13.5" customHeight="1">
      <c r="A185" s="446"/>
      <c r="B185" s="420"/>
      <c r="C185" s="320" t="s">
        <v>270</v>
      </c>
      <c r="D185" s="320">
        <f aca="true" t="shared" si="58" ref="D185:M185">SUM(D183:D184)</f>
        <v>0</v>
      </c>
      <c r="E185" s="320">
        <f t="shared" si="58"/>
        <v>0</v>
      </c>
      <c r="F185" s="320">
        <f t="shared" si="58"/>
        <v>0</v>
      </c>
      <c r="G185" s="320">
        <f t="shared" si="58"/>
        <v>0</v>
      </c>
      <c r="H185" s="322">
        <f t="shared" si="58"/>
        <v>0</v>
      </c>
      <c r="I185" s="320">
        <f t="shared" si="58"/>
        <v>0</v>
      </c>
      <c r="J185" s="320">
        <f t="shared" si="58"/>
        <v>0</v>
      </c>
      <c r="K185" s="320">
        <f t="shared" si="58"/>
        <v>0</v>
      </c>
      <c r="L185" s="320">
        <f t="shared" si="58"/>
        <v>0</v>
      </c>
      <c r="M185" s="320">
        <f t="shared" si="58"/>
        <v>0</v>
      </c>
      <c r="N185" s="327">
        <f t="shared" si="51"/>
        <v>0</v>
      </c>
      <c r="O185" s="243"/>
      <c r="P185" s="243"/>
      <c r="Q185" s="200"/>
      <c r="R185" s="200"/>
      <c r="S185" s="200"/>
      <c r="T185" s="200"/>
      <c r="U185" s="200"/>
      <c r="V185" s="200"/>
      <c r="W185" s="200"/>
      <c r="X185" s="200"/>
      <c r="Y185" s="200"/>
      <c r="Z185" s="200"/>
      <c r="AA185" s="201"/>
      <c r="AB185" s="201"/>
      <c r="AC185" s="201"/>
    </row>
    <row r="186" spans="1:29" ht="13.5" customHeight="1">
      <c r="A186" s="444" t="s">
        <v>421</v>
      </c>
      <c r="B186" s="418" t="s">
        <v>50</v>
      </c>
      <c r="C186" s="38" t="s">
        <v>24</v>
      </c>
      <c r="D186" s="14"/>
      <c r="E186" s="14"/>
      <c r="F186" s="14"/>
      <c r="G186" s="14"/>
      <c r="H186" s="14"/>
      <c r="I186" s="14"/>
      <c r="J186" s="14"/>
      <c r="K186" s="14"/>
      <c r="L186" s="14"/>
      <c r="M186" s="14"/>
      <c r="N186" s="9">
        <f t="shared" si="51"/>
        <v>0</v>
      </c>
      <c r="O186" s="356">
        <f>IF(OR(D186="",E186="",F186="",G186="",H186="",I186="",J186="",K186="",L186="",M186="",D187="",E187="",F187="",G187="",H187="",I187="",J187="",K187="",L187="",M187=""),1,0)</f>
        <v>1</v>
      </c>
      <c r="P186" s="356"/>
      <c r="Z186" s="158"/>
      <c r="AC186" s="193"/>
    </row>
    <row r="187" spans="1:29" ht="13.5" customHeight="1">
      <c r="A187" s="445"/>
      <c r="B187" s="419"/>
      <c r="C187" s="40" t="s">
        <v>25</v>
      </c>
      <c r="D187" s="16"/>
      <c r="E187" s="16"/>
      <c r="F187" s="16"/>
      <c r="G187" s="16"/>
      <c r="H187" s="16"/>
      <c r="I187" s="16"/>
      <c r="J187" s="16"/>
      <c r="K187" s="16"/>
      <c r="L187" s="16"/>
      <c r="M187" s="16"/>
      <c r="N187" s="12">
        <f t="shared" si="51"/>
        <v>0</v>
      </c>
      <c r="O187" s="356"/>
      <c r="P187" s="356"/>
      <c r="Z187" s="158"/>
      <c r="AC187" s="193"/>
    </row>
    <row r="188" spans="1:29" ht="13.5" customHeight="1">
      <c r="A188" s="446"/>
      <c r="B188" s="420"/>
      <c r="C188" s="320" t="s">
        <v>270</v>
      </c>
      <c r="D188" s="320">
        <f aca="true" t="shared" si="59" ref="D188:M188">SUM(D186:D187)</f>
        <v>0</v>
      </c>
      <c r="E188" s="320">
        <f t="shared" si="59"/>
        <v>0</v>
      </c>
      <c r="F188" s="320">
        <f t="shared" si="59"/>
        <v>0</v>
      </c>
      <c r="G188" s="320">
        <f t="shared" si="59"/>
        <v>0</v>
      </c>
      <c r="H188" s="322">
        <f t="shared" si="59"/>
        <v>0</v>
      </c>
      <c r="I188" s="320">
        <f t="shared" si="59"/>
        <v>0</v>
      </c>
      <c r="J188" s="320">
        <f t="shared" si="59"/>
        <v>0</v>
      </c>
      <c r="K188" s="320">
        <f t="shared" si="59"/>
        <v>0</v>
      </c>
      <c r="L188" s="320">
        <f t="shared" si="59"/>
        <v>0</v>
      </c>
      <c r="M188" s="320">
        <f t="shared" si="59"/>
        <v>0</v>
      </c>
      <c r="N188" s="327">
        <f t="shared" si="51"/>
        <v>0</v>
      </c>
      <c r="O188" s="356"/>
      <c r="P188" s="356"/>
      <c r="Z188" s="158"/>
      <c r="AC188" s="193"/>
    </row>
    <row r="189" spans="1:29" ht="13.5" customHeight="1">
      <c r="A189" s="444" t="s">
        <v>422</v>
      </c>
      <c r="B189" s="418" t="s">
        <v>51</v>
      </c>
      <c r="C189" s="38" t="s">
        <v>24</v>
      </c>
      <c r="D189" s="14"/>
      <c r="E189" s="14"/>
      <c r="F189" s="14"/>
      <c r="G189" s="14"/>
      <c r="H189" s="14"/>
      <c r="I189" s="14"/>
      <c r="J189" s="14"/>
      <c r="K189" s="14"/>
      <c r="L189" s="14"/>
      <c r="M189" s="14"/>
      <c r="N189" s="9">
        <f t="shared" si="51"/>
        <v>0</v>
      </c>
      <c r="O189" s="356">
        <f>IF(OR(D189="",E189="",F189="",G189="",H189="",I189="",J189="",K189="",L189="",M189="",D190="",E190="",F190="",G190="",H190="",I190="",J190="",K190="",L190="",M190=""),1,0)</f>
        <v>1</v>
      </c>
      <c r="P189" s="356"/>
      <c r="Z189" s="158"/>
      <c r="AC189" s="193"/>
    </row>
    <row r="190" spans="1:29" ht="13.5" customHeight="1">
      <c r="A190" s="445"/>
      <c r="B190" s="419"/>
      <c r="C190" s="40" t="s">
        <v>25</v>
      </c>
      <c r="D190" s="16"/>
      <c r="E190" s="16"/>
      <c r="F190" s="16"/>
      <c r="G190" s="16"/>
      <c r="H190" s="16"/>
      <c r="I190" s="16"/>
      <c r="J190" s="16"/>
      <c r="K190" s="16"/>
      <c r="L190" s="16"/>
      <c r="M190" s="16"/>
      <c r="N190" s="12">
        <f t="shared" si="51"/>
        <v>0</v>
      </c>
      <c r="O190" s="356"/>
      <c r="P190" s="356"/>
      <c r="Z190" s="158"/>
      <c r="AC190" s="193"/>
    </row>
    <row r="191" spans="1:29" ht="13.5" customHeight="1">
      <c r="A191" s="446"/>
      <c r="B191" s="420"/>
      <c r="C191" s="320" t="s">
        <v>270</v>
      </c>
      <c r="D191" s="320">
        <f aca="true" t="shared" si="60" ref="D191:M191">SUM(D189:D190)</f>
        <v>0</v>
      </c>
      <c r="E191" s="320">
        <f t="shared" si="60"/>
        <v>0</v>
      </c>
      <c r="F191" s="320">
        <f t="shared" si="60"/>
        <v>0</v>
      </c>
      <c r="G191" s="320">
        <f t="shared" si="60"/>
        <v>0</v>
      </c>
      <c r="H191" s="322">
        <f t="shared" si="60"/>
        <v>0</v>
      </c>
      <c r="I191" s="320">
        <f t="shared" si="60"/>
        <v>0</v>
      </c>
      <c r="J191" s="320">
        <f t="shared" si="60"/>
        <v>0</v>
      </c>
      <c r="K191" s="320">
        <f t="shared" si="60"/>
        <v>0</v>
      </c>
      <c r="L191" s="320">
        <f t="shared" si="60"/>
        <v>0</v>
      </c>
      <c r="M191" s="320">
        <f t="shared" si="60"/>
        <v>0</v>
      </c>
      <c r="N191" s="327">
        <f t="shared" si="51"/>
        <v>0</v>
      </c>
      <c r="O191" s="356"/>
      <c r="P191" s="356"/>
      <c r="Z191" s="158"/>
      <c r="AC191" s="193"/>
    </row>
    <row r="192" spans="1:29" ht="13.5" customHeight="1">
      <c r="A192" s="444" t="s">
        <v>423</v>
      </c>
      <c r="B192" s="418" t="s">
        <v>52</v>
      </c>
      <c r="C192" s="38" t="s">
        <v>24</v>
      </c>
      <c r="D192" s="14"/>
      <c r="E192" s="14"/>
      <c r="F192" s="14"/>
      <c r="G192" s="14"/>
      <c r="H192" s="14"/>
      <c r="I192" s="14"/>
      <c r="J192" s="14"/>
      <c r="K192" s="14"/>
      <c r="L192" s="14"/>
      <c r="M192" s="14"/>
      <c r="N192" s="9">
        <f t="shared" si="51"/>
        <v>0</v>
      </c>
      <c r="O192" s="356">
        <f>IF(OR(D192="",E192="",F192="",G192="",H192="",I192="",J192="",K192="",L192="",M192="",D193="",E193="",F193="",G193="",H193="",I193="",J193="",K193="",L193="",M193=""),1,0)</f>
        <v>1</v>
      </c>
      <c r="P192" s="356"/>
      <c r="Z192" s="158"/>
      <c r="AC192" s="193"/>
    </row>
    <row r="193" spans="1:29" ht="13.5" customHeight="1">
      <c r="A193" s="445"/>
      <c r="B193" s="419"/>
      <c r="C193" s="40" t="s">
        <v>25</v>
      </c>
      <c r="D193" s="16"/>
      <c r="E193" s="16"/>
      <c r="F193" s="16"/>
      <c r="G193" s="16"/>
      <c r="H193" s="16"/>
      <c r="I193" s="16"/>
      <c r="J193" s="16"/>
      <c r="K193" s="16"/>
      <c r="L193" s="16"/>
      <c r="M193" s="16"/>
      <c r="N193" s="12">
        <f t="shared" si="51"/>
        <v>0</v>
      </c>
      <c r="O193" s="356"/>
      <c r="P193" s="356"/>
      <c r="Z193" s="158"/>
      <c r="AC193" s="193"/>
    </row>
    <row r="194" spans="1:29" ht="13.5" customHeight="1">
      <c r="A194" s="446"/>
      <c r="B194" s="420"/>
      <c r="C194" s="320" t="s">
        <v>270</v>
      </c>
      <c r="D194" s="320">
        <f aca="true" t="shared" si="61" ref="D194:M194">SUM(D192:D193)</f>
        <v>0</v>
      </c>
      <c r="E194" s="320">
        <f t="shared" si="61"/>
        <v>0</v>
      </c>
      <c r="F194" s="320">
        <f t="shared" si="61"/>
        <v>0</v>
      </c>
      <c r="G194" s="320">
        <f t="shared" si="61"/>
        <v>0</v>
      </c>
      <c r="H194" s="322">
        <f t="shared" si="61"/>
        <v>0</v>
      </c>
      <c r="I194" s="320">
        <f t="shared" si="61"/>
        <v>0</v>
      </c>
      <c r="J194" s="320">
        <f t="shared" si="61"/>
        <v>0</v>
      </c>
      <c r="K194" s="320">
        <f t="shared" si="61"/>
        <v>0</v>
      </c>
      <c r="L194" s="320">
        <f t="shared" si="61"/>
        <v>0</v>
      </c>
      <c r="M194" s="320">
        <f t="shared" si="61"/>
        <v>0</v>
      </c>
      <c r="N194" s="327">
        <f t="shared" si="51"/>
        <v>0</v>
      </c>
      <c r="O194" s="356"/>
      <c r="P194" s="356"/>
      <c r="Z194" s="158"/>
      <c r="AC194" s="193"/>
    </row>
    <row r="195" spans="1:29" ht="13.5" customHeight="1">
      <c r="A195" s="444" t="s">
        <v>538</v>
      </c>
      <c r="B195" s="418" t="s">
        <v>539</v>
      </c>
      <c r="C195" s="38" t="s">
        <v>24</v>
      </c>
      <c r="D195" s="10">
        <f>SUM(D192,D189,D186,D183,D180,D177,D174,D171,D168,D165)</f>
        <v>0</v>
      </c>
      <c r="E195" s="10">
        <f aca="true" t="shared" si="62" ref="E195:M195">SUM(E192,E189,E186,E183,E180,E177,E174,E171,E168,E165)</f>
        <v>0</v>
      </c>
      <c r="F195" s="10">
        <f t="shared" si="62"/>
        <v>0</v>
      </c>
      <c r="G195" s="10">
        <f t="shared" si="62"/>
        <v>0</v>
      </c>
      <c r="H195" s="10">
        <f t="shared" si="62"/>
        <v>0</v>
      </c>
      <c r="I195" s="10">
        <f t="shared" si="62"/>
        <v>0</v>
      </c>
      <c r="J195" s="10">
        <f t="shared" si="62"/>
        <v>0</v>
      </c>
      <c r="K195" s="10">
        <f t="shared" si="62"/>
        <v>0</v>
      </c>
      <c r="L195" s="10">
        <f t="shared" si="62"/>
        <v>0</v>
      </c>
      <c r="M195" s="10">
        <f t="shared" si="62"/>
        <v>0</v>
      </c>
      <c r="N195" s="9">
        <f t="shared" si="51"/>
        <v>0</v>
      </c>
      <c r="O195" s="356"/>
      <c r="P195" s="356"/>
      <c r="Z195" s="158"/>
      <c r="AC195" s="193"/>
    </row>
    <row r="196" spans="1:29" ht="13.5" customHeight="1">
      <c r="A196" s="445"/>
      <c r="B196" s="419"/>
      <c r="C196" s="40" t="s">
        <v>25</v>
      </c>
      <c r="D196" s="11">
        <f>SUM(D193,D190,D187,D184,D181,D178,D175,D172,D169,D166)</f>
        <v>0</v>
      </c>
      <c r="E196" s="11">
        <f aca="true" t="shared" si="63" ref="E196:M196">SUM(E193,E190,E187,E184,E181,E178,E175,E172,E169,E166)</f>
        <v>0</v>
      </c>
      <c r="F196" s="11">
        <f t="shared" si="63"/>
        <v>0</v>
      </c>
      <c r="G196" s="11">
        <f t="shared" si="63"/>
        <v>0</v>
      </c>
      <c r="H196" s="11">
        <f t="shared" si="63"/>
        <v>0</v>
      </c>
      <c r="I196" s="11">
        <f t="shared" si="63"/>
        <v>0</v>
      </c>
      <c r="J196" s="11">
        <f t="shared" si="63"/>
        <v>0</v>
      </c>
      <c r="K196" s="11">
        <f t="shared" si="63"/>
        <v>0</v>
      </c>
      <c r="L196" s="11">
        <f t="shared" si="63"/>
        <v>0</v>
      </c>
      <c r="M196" s="11">
        <f t="shared" si="63"/>
        <v>0</v>
      </c>
      <c r="N196" s="12">
        <f t="shared" si="51"/>
        <v>0</v>
      </c>
      <c r="O196" s="356"/>
      <c r="P196" s="356"/>
      <c r="Z196" s="158"/>
      <c r="AC196" s="193"/>
    </row>
    <row r="197" spans="1:29" ht="13.5" customHeight="1" thickBot="1">
      <c r="A197" s="424"/>
      <c r="B197" s="425"/>
      <c r="C197" s="324" t="s">
        <v>270</v>
      </c>
      <c r="D197" s="324">
        <f aca="true" t="shared" si="64" ref="D197:M197">SUM(D195:D196)</f>
        <v>0</v>
      </c>
      <c r="E197" s="324">
        <f t="shared" si="64"/>
        <v>0</v>
      </c>
      <c r="F197" s="324">
        <f t="shared" si="64"/>
        <v>0</v>
      </c>
      <c r="G197" s="324">
        <f t="shared" si="64"/>
        <v>0</v>
      </c>
      <c r="H197" s="325">
        <f t="shared" si="64"/>
        <v>0</v>
      </c>
      <c r="I197" s="324">
        <f t="shared" si="64"/>
        <v>0</v>
      </c>
      <c r="J197" s="324">
        <f t="shared" si="64"/>
        <v>0</v>
      </c>
      <c r="K197" s="324">
        <f t="shared" si="64"/>
        <v>0</v>
      </c>
      <c r="L197" s="324">
        <f t="shared" si="64"/>
        <v>0</v>
      </c>
      <c r="M197" s="324">
        <f t="shared" si="64"/>
        <v>0</v>
      </c>
      <c r="N197" s="329">
        <f t="shared" si="51"/>
        <v>0</v>
      </c>
      <c r="O197" s="356"/>
      <c r="P197" s="243"/>
      <c r="Z197" s="158"/>
      <c r="AC197" s="193"/>
    </row>
    <row r="198" spans="4:29" ht="13.5" customHeight="1">
      <c r="D198" s="240" t="str">
        <f aca="true" t="shared" si="65" ref="D198:M198">IF(D195&lt;&gt;D3,"ERROH",IF(D196&lt;&gt;D4,"ERROM","OK"))</f>
        <v>OK</v>
      </c>
      <c r="E198" s="240" t="str">
        <f t="shared" si="65"/>
        <v>OK</v>
      </c>
      <c r="F198" s="240" t="str">
        <f t="shared" si="65"/>
        <v>OK</v>
      </c>
      <c r="G198" s="240" t="str">
        <f t="shared" si="65"/>
        <v>OK</v>
      </c>
      <c r="H198" s="240" t="str">
        <f t="shared" si="65"/>
        <v>OK</v>
      </c>
      <c r="I198" s="240" t="str">
        <f t="shared" si="65"/>
        <v>OK</v>
      </c>
      <c r="J198" s="240" t="str">
        <f t="shared" si="65"/>
        <v>OK</v>
      </c>
      <c r="K198" s="240" t="str">
        <f t="shared" si="65"/>
        <v>OK</v>
      </c>
      <c r="L198" s="240" t="str">
        <f t="shared" si="65"/>
        <v>OK</v>
      </c>
      <c r="M198" s="240" t="str">
        <f t="shared" si="65"/>
        <v>OK</v>
      </c>
      <c r="N198" s="190"/>
      <c r="P198" s="192"/>
      <c r="Z198" s="158"/>
      <c r="AC198" s="193"/>
    </row>
    <row r="199" ht="13.5" customHeight="1">
      <c r="A199" s="59" t="s">
        <v>370</v>
      </c>
    </row>
    <row r="200" spans="1:13" ht="13.5" customHeight="1">
      <c r="A200" s="459" t="s">
        <v>580</v>
      </c>
      <c r="B200" s="460"/>
      <c r="C200" s="460"/>
      <c r="D200" s="460"/>
      <c r="E200" s="460"/>
      <c r="F200" s="460"/>
      <c r="G200" s="460"/>
      <c r="H200" s="460"/>
      <c r="I200" s="460"/>
      <c r="J200" s="460"/>
      <c r="K200" s="460"/>
      <c r="L200" s="460"/>
      <c r="M200" s="460"/>
    </row>
    <row r="201" ht="13.5" customHeight="1"/>
    <row r="202" ht="13.5" customHeight="1"/>
    <row r="203" ht="13.5" customHeight="1" thickBot="1"/>
    <row r="204" spans="1:29" ht="61.5">
      <c r="A204" s="33" t="s">
        <v>53</v>
      </c>
      <c r="B204" s="447" t="s">
        <v>454</v>
      </c>
      <c r="C204" s="448"/>
      <c r="D204" s="34" t="s">
        <v>541</v>
      </c>
      <c r="E204" s="34" t="s">
        <v>275</v>
      </c>
      <c r="F204" s="34" t="s">
        <v>271</v>
      </c>
      <c r="G204" s="34" t="s">
        <v>272</v>
      </c>
      <c r="H204" s="34" t="s">
        <v>273</v>
      </c>
      <c r="I204" s="34" t="s">
        <v>548</v>
      </c>
      <c r="J204" s="34" t="s">
        <v>278</v>
      </c>
      <c r="K204" s="34" t="s">
        <v>630</v>
      </c>
      <c r="L204" s="34" t="s">
        <v>276</v>
      </c>
      <c r="M204" s="34" t="s">
        <v>277</v>
      </c>
      <c r="N204" s="35" t="s">
        <v>64</v>
      </c>
      <c r="P204" s="192"/>
      <c r="Z204" s="158"/>
      <c r="AC204" s="193"/>
    </row>
    <row r="205" spans="1:29" ht="13.5" customHeight="1">
      <c r="A205" s="444" t="s">
        <v>261</v>
      </c>
      <c r="B205" s="433" t="s">
        <v>424</v>
      </c>
      <c r="C205" s="10" t="s">
        <v>24</v>
      </c>
      <c r="D205" s="10">
        <f aca="true" t="shared" si="66" ref="D205:I205">D208+D211+D214+D217+D220+D223+D226+D229</f>
        <v>0</v>
      </c>
      <c r="E205" s="10">
        <f t="shared" si="66"/>
        <v>0</v>
      </c>
      <c r="F205" s="10">
        <f t="shared" si="66"/>
        <v>0</v>
      </c>
      <c r="G205" s="10">
        <f t="shared" si="66"/>
        <v>0</v>
      </c>
      <c r="H205" s="10">
        <f t="shared" si="66"/>
        <v>0</v>
      </c>
      <c r="I205" s="10">
        <f t="shared" si="66"/>
        <v>0</v>
      </c>
      <c r="J205" s="10">
        <f aca="true" t="shared" si="67" ref="J205:M206">J208+J211+J214+J217+J220+J223+J226+J229</f>
        <v>0</v>
      </c>
      <c r="K205" s="10">
        <f>K208+K211+K214+K217+K220+K223+K226+K229</f>
        <v>0</v>
      </c>
      <c r="L205" s="10">
        <f t="shared" si="67"/>
        <v>0</v>
      </c>
      <c r="M205" s="10">
        <f t="shared" si="67"/>
        <v>0</v>
      </c>
      <c r="N205" s="9">
        <f aca="true" t="shared" si="68" ref="N205:N231">SUM(D205:M205)</f>
        <v>0</v>
      </c>
      <c r="P205" s="192"/>
      <c r="Z205" s="158"/>
      <c r="AC205" s="193"/>
    </row>
    <row r="206" spans="1:29" ht="13.5" customHeight="1">
      <c r="A206" s="445"/>
      <c r="B206" s="434"/>
      <c r="C206" s="11" t="s">
        <v>25</v>
      </c>
      <c r="D206" s="11">
        <f aca="true" t="shared" si="69" ref="D206:I206">D209+D212+D215+D218+D221+D224+D227+D230</f>
        <v>0</v>
      </c>
      <c r="E206" s="11">
        <f t="shared" si="69"/>
        <v>0</v>
      </c>
      <c r="F206" s="11">
        <f t="shared" si="69"/>
        <v>0</v>
      </c>
      <c r="G206" s="11">
        <f t="shared" si="69"/>
        <v>0</v>
      </c>
      <c r="H206" s="11">
        <f t="shared" si="69"/>
        <v>0</v>
      </c>
      <c r="I206" s="11">
        <f t="shared" si="69"/>
        <v>0</v>
      </c>
      <c r="J206" s="11">
        <f t="shared" si="67"/>
        <v>0</v>
      </c>
      <c r="K206" s="11">
        <f>K209+K212+K215+K218+K221+K224+K227+K230</f>
        <v>0</v>
      </c>
      <c r="L206" s="11">
        <f t="shared" si="67"/>
        <v>0</v>
      </c>
      <c r="M206" s="11">
        <f t="shared" si="67"/>
        <v>0</v>
      </c>
      <c r="N206" s="12">
        <f t="shared" si="68"/>
        <v>0</v>
      </c>
      <c r="O206" s="356"/>
      <c r="P206" s="356"/>
      <c r="Z206" s="158"/>
      <c r="AC206" s="193"/>
    </row>
    <row r="207" spans="1:29" ht="13.5" customHeight="1">
      <c r="A207" s="446"/>
      <c r="B207" s="429"/>
      <c r="C207" s="317" t="s">
        <v>270</v>
      </c>
      <c r="D207" s="317">
        <f aca="true" t="shared" si="70" ref="D207:I207">SUM(D205:D206)</f>
        <v>0</v>
      </c>
      <c r="E207" s="317">
        <f t="shared" si="70"/>
        <v>0</v>
      </c>
      <c r="F207" s="317">
        <f t="shared" si="70"/>
        <v>0</v>
      </c>
      <c r="G207" s="317">
        <f t="shared" si="70"/>
        <v>0</v>
      </c>
      <c r="H207" s="317">
        <f t="shared" si="70"/>
        <v>0</v>
      </c>
      <c r="I207" s="317">
        <f t="shared" si="70"/>
        <v>0</v>
      </c>
      <c r="J207" s="317">
        <f>SUM(J205:J206)</f>
        <v>0</v>
      </c>
      <c r="K207" s="317">
        <f>SUM(K205:K206)</f>
        <v>0</v>
      </c>
      <c r="L207" s="317">
        <f>SUM(L205:L206)</f>
        <v>0</v>
      </c>
      <c r="M207" s="317">
        <f>SUM(M205:M206)</f>
        <v>0</v>
      </c>
      <c r="N207" s="327">
        <f t="shared" si="68"/>
        <v>0</v>
      </c>
      <c r="O207" s="356"/>
      <c r="P207" s="356"/>
      <c r="Z207" s="158"/>
      <c r="AC207" s="193"/>
    </row>
    <row r="208" spans="1:29" ht="13.5" customHeight="1">
      <c r="A208" s="444" t="s">
        <v>54</v>
      </c>
      <c r="B208" s="456" t="s">
        <v>595</v>
      </c>
      <c r="C208" s="38" t="s">
        <v>24</v>
      </c>
      <c r="D208" s="18"/>
      <c r="E208" s="18"/>
      <c r="F208" s="18"/>
      <c r="G208" s="18"/>
      <c r="H208" s="18"/>
      <c r="I208" s="18"/>
      <c r="J208" s="18"/>
      <c r="K208" s="18"/>
      <c r="L208" s="18"/>
      <c r="M208" s="18"/>
      <c r="N208" s="9">
        <f t="shared" si="68"/>
        <v>0</v>
      </c>
      <c r="O208" s="356">
        <f>IF(OR(D208="",E208="",F208="",G208="",H208="",I208="",J208="",K208="",L208="",M208="",D209="",E209="",F209="",G209="",H209="",I209="",J209="",K209="",L209="",M209=""),1,0)</f>
        <v>1</v>
      </c>
      <c r="P208" s="356">
        <f>O208+O211+O214+O217+O220+O223+O226+O229</f>
        <v>8</v>
      </c>
      <c r="Z208" s="158"/>
      <c r="AC208" s="193"/>
    </row>
    <row r="209" spans="1:29" ht="13.5" customHeight="1">
      <c r="A209" s="445"/>
      <c r="B209" s="457"/>
      <c r="C209" s="40" t="s">
        <v>25</v>
      </c>
      <c r="D209" s="21"/>
      <c r="E209" s="21"/>
      <c r="F209" s="21"/>
      <c r="G209" s="21"/>
      <c r="H209" s="21"/>
      <c r="I209" s="21"/>
      <c r="J209" s="21"/>
      <c r="K209" s="21"/>
      <c r="L209" s="21"/>
      <c r="M209" s="21"/>
      <c r="N209" s="12">
        <f t="shared" si="68"/>
        <v>0</v>
      </c>
      <c r="O209" s="356"/>
      <c r="P209" s="356"/>
      <c r="Z209" s="158"/>
      <c r="AC209" s="193"/>
    </row>
    <row r="210" spans="1:29" ht="13.5" customHeight="1">
      <c r="A210" s="446"/>
      <c r="B210" s="458"/>
      <c r="C210" s="320" t="s">
        <v>270</v>
      </c>
      <c r="D210" s="317">
        <f aca="true" t="shared" si="71" ref="D210:M210">SUM(D208:D209)</f>
        <v>0</v>
      </c>
      <c r="E210" s="317">
        <f t="shared" si="71"/>
        <v>0</v>
      </c>
      <c r="F210" s="317">
        <f t="shared" si="71"/>
        <v>0</v>
      </c>
      <c r="G210" s="317">
        <f t="shared" si="71"/>
        <v>0</v>
      </c>
      <c r="H210" s="318">
        <f t="shared" si="71"/>
        <v>0</v>
      </c>
      <c r="I210" s="317">
        <f t="shared" si="71"/>
        <v>0</v>
      </c>
      <c r="J210" s="317">
        <f t="shared" si="71"/>
        <v>0</v>
      </c>
      <c r="K210" s="317">
        <f t="shared" si="71"/>
        <v>0</v>
      </c>
      <c r="L210" s="317">
        <f t="shared" si="71"/>
        <v>0</v>
      </c>
      <c r="M210" s="317">
        <f t="shared" si="71"/>
        <v>0</v>
      </c>
      <c r="N210" s="327">
        <f t="shared" si="68"/>
        <v>0</v>
      </c>
      <c r="O210" s="356"/>
      <c r="P210" s="356"/>
      <c r="Z210" s="158"/>
      <c r="AC210" s="193"/>
    </row>
    <row r="211" spans="1:29" ht="13.5" customHeight="1">
      <c r="A211" s="444" t="s">
        <v>55</v>
      </c>
      <c r="B211" s="430" t="s">
        <v>625</v>
      </c>
      <c r="C211" s="38" t="s">
        <v>24</v>
      </c>
      <c r="D211" s="18"/>
      <c r="E211" s="18"/>
      <c r="F211" s="18"/>
      <c r="G211" s="18"/>
      <c r="H211" s="18"/>
      <c r="I211" s="18"/>
      <c r="J211" s="18"/>
      <c r="K211" s="18"/>
      <c r="L211" s="18"/>
      <c r="M211" s="18"/>
      <c r="N211" s="9">
        <f t="shared" si="68"/>
        <v>0</v>
      </c>
      <c r="O211" s="356">
        <f>IF(OR(D211="",E211="",F211="",G211="",H211="",I211="",J211="",K211="",L211="",M211="",D212="",E212="",F212="",G212="",H212="",I212="",J212="",K212="",L212="",M212=""),1,0)</f>
        <v>1</v>
      </c>
      <c r="P211" s="356"/>
      <c r="Z211" s="158"/>
      <c r="AC211" s="193"/>
    </row>
    <row r="212" spans="1:29" ht="13.5" customHeight="1">
      <c r="A212" s="445"/>
      <c r="B212" s="476"/>
      <c r="C212" s="40" t="s">
        <v>25</v>
      </c>
      <c r="D212" s="21"/>
      <c r="E212" s="21"/>
      <c r="F212" s="21"/>
      <c r="G212" s="21"/>
      <c r="H212" s="21"/>
      <c r="I212" s="21"/>
      <c r="J212" s="21"/>
      <c r="K212" s="21"/>
      <c r="L212" s="21"/>
      <c r="M212" s="21"/>
      <c r="N212" s="12">
        <f t="shared" si="68"/>
        <v>0</v>
      </c>
      <c r="O212" s="356"/>
      <c r="P212" s="356"/>
      <c r="Z212" s="158"/>
      <c r="AC212" s="193"/>
    </row>
    <row r="213" spans="1:29" ht="13.5" customHeight="1">
      <c r="A213" s="446"/>
      <c r="B213" s="477"/>
      <c r="C213" s="320" t="s">
        <v>270</v>
      </c>
      <c r="D213" s="320">
        <f aca="true" t="shared" si="72" ref="D213:M213">SUM(D211:D212)</f>
        <v>0</v>
      </c>
      <c r="E213" s="320">
        <f t="shared" si="72"/>
        <v>0</v>
      </c>
      <c r="F213" s="320">
        <f t="shared" si="72"/>
        <v>0</v>
      </c>
      <c r="G213" s="320">
        <f t="shared" si="72"/>
        <v>0</v>
      </c>
      <c r="H213" s="322">
        <f t="shared" si="72"/>
        <v>0</v>
      </c>
      <c r="I213" s="320">
        <f t="shared" si="72"/>
        <v>0</v>
      </c>
      <c r="J213" s="320">
        <f t="shared" si="72"/>
        <v>0</v>
      </c>
      <c r="K213" s="317">
        <f t="shared" si="72"/>
        <v>0</v>
      </c>
      <c r="L213" s="320">
        <f t="shared" si="72"/>
        <v>0</v>
      </c>
      <c r="M213" s="320">
        <f t="shared" si="72"/>
        <v>0</v>
      </c>
      <c r="N213" s="327">
        <f t="shared" si="68"/>
        <v>0</v>
      </c>
      <c r="O213" s="356"/>
      <c r="P213" s="356"/>
      <c r="Z213" s="158"/>
      <c r="AC213" s="193"/>
    </row>
    <row r="214" spans="1:29" ht="13.5" customHeight="1">
      <c r="A214" s="444" t="s">
        <v>56</v>
      </c>
      <c r="B214" s="430" t="s">
        <v>440</v>
      </c>
      <c r="C214" s="42" t="s">
        <v>24</v>
      </c>
      <c r="D214" s="18"/>
      <c r="E214" s="18"/>
      <c r="F214" s="18"/>
      <c r="G214" s="18"/>
      <c r="H214" s="18"/>
      <c r="I214" s="18"/>
      <c r="J214" s="18"/>
      <c r="K214" s="18"/>
      <c r="L214" s="18"/>
      <c r="M214" s="18"/>
      <c r="N214" s="20">
        <f t="shared" si="68"/>
        <v>0</v>
      </c>
      <c r="O214" s="356">
        <f>IF(OR(D214="",E214="",F214="",G214="",H214="",I214="",J214="",K214="",L214="",M214="",D215="",E215="",F215="",G215="",H215="",I215="",J215="",K215="",L215="",M215=""),1,0)</f>
        <v>1</v>
      </c>
      <c r="P214" s="356"/>
      <c r="Z214" s="158"/>
      <c r="AC214" s="193"/>
    </row>
    <row r="215" spans="1:29" ht="13.5" customHeight="1">
      <c r="A215" s="445"/>
      <c r="B215" s="431"/>
      <c r="C215" s="44" t="s">
        <v>25</v>
      </c>
      <c r="D215" s="21"/>
      <c r="E215" s="21"/>
      <c r="F215" s="21"/>
      <c r="G215" s="21"/>
      <c r="H215" s="21"/>
      <c r="I215" s="21"/>
      <c r="J215" s="21"/>
      <c r="K215" s="21"/>
      <c r="L215" s="21"/>
      <c r="M215" s="21"/>
      <c r="N215" s="23">
        <f t="shared" si="68"/>
        <v>0</v>
      </c>
      <c r="O215" s="356"/>
      <c r="P215" s="356"/>
      <c r="Z215" s="158"/>
      <c r="AC215" s="193"/>
    </row>
    <row r="216" spans="1:29" ht="13.5" customHeight="1">
      <c r="A216" s="446"/>
      <c r="B216" s="432"/>
      <c r="C216" s="320" t="s">
        <v>270</v>
      </c>
      <c r="D216" s="320">
        <f>SUM(D214:D215)</f>
        <v>0</v>
      </c>
      <c r="E216" s="320">
        <f aca="true" t="shared" si="73" ref="E216:M216">SUM(E214:E215)</f>
        <v>0</v>
      </c>
      <c r="F216" s="320">
        <f t="shared" si="73"/>
        <v>0</v>
      </c>
      <c r="G216" s="320">
        <f t="shared" si="73"/>
        <v>0</v>
      </c>
      <c r="H216" s="322">
        <f t="shared" si="73"/>
        <v>0</v>
      </c>
      <c r="I216" s="320">
        <f t="shared" si="73"/>
        <v>0</v>
      </c>
      <c r="J216" s="320">
        <f t="shared" si="73"/>
        <v>0</v>
      </c>
      <c r="K216" s="317">
        <f t="shared" si="73"/>
        <v>0</v>
      </c>
      <c r="L216" s="320">
        <f t="shared" si="73"/>
        <v>0</v>
      </c>
      <c r="M216" s="320">
        <f t="shared" si="73"/>
        <v>0</v>
      </c>
      <c r="N216" s="327">
        <f t="shared" si="68"/>
        <v>0</v>
      </c>
      <c r="O216" s="356"/>
      <c r="P216" s="356"/>
      <c r="Z216" s="158"/>
      <c r="AC216" s="193"/>
    </row>
    <row r="217" spans="1:29" ht="13.5" customHeight="1">
      <c r="A217" s="444" t="s">
        <v>57</v>
      </c>
      <c r="B217" s="456" t="s">
        <v>441</v>
      </c>
      <c r="C217" s="42" t="s">
        <v>24</v>
      </c>
      <c r="D217" s="18"/>
      <c r="E217" s="18"/>
      <c r="F217" s="18"/>
      <c r="G217" s="18"/>
      <c r="H217" s="18"/>
      <c r="I217" s="18"/>
      <c r="J217" s="18"/>
      <c r="K217" s="18"/>
      <c r="L217" s="18"/>
      <c r="M217" s="18"/>
      <c r="N217" s="20">
        <f t="shared" si="68"/>
        <v>0</v>
      </c>
      <c r="O217" s="356">
        <f>IF(OR(D217="",E217="",F217="",G217="",H217="",I217="",J217="",K217="",L217="",M217="",D218="",E218="",F218="",G218="",H218="",I218="",J218="",K218="",L218="",M218=""),1,0)</f>
        <v>1</v>
      </c>
      <c r="P217" s="356"/>
      <c r="Z217" s="158"/>
      <c r="AC217" s="193"/>
    </row>
    <row r="218" spans="1:29" ht="13.5" customHeight="1">
      <c r="A218" s="445"/>
      <c r="B218" s="457"/>
      <c r="C218" s="44" t="s">
        <v>25</v>
      </c>
      <c r="D218" s="21"/>
      <c r="E218" s="21"/>
      <c r="F218" s="21"/>
      <c r="G218" s="21"/>
      <c r="H218" s="21"/>
      <c r="I218" s="21"/>
      <c r="J218" s="21"/>
      <c r="K218" s="21"/>
      <c r="L218" s="21"/>
      <c r="M218" s="21"/>
      <c r="N218" s="23">
        <f t="shared" si="68"/>
        <v>0</v>
      </c>
      <c r="O218" s="356"/>
      <c r="P218" s="356"/>
      <c r="Z218" s="158"/>
      <c r="AC218" s="193"/>
    </row>
    <row r="219" spans="1:29" ht="13.5" customHeight="1">
      <c r="A219" s="446"/>
      <c r="B219" s="458"/>
      <c r="C219" s="320" t="s">
        <v>270</v>
      </c>
      <c r="D219" s="320">
        <f>SUM(D217:D218)</f>
        <v>0</v>
      </c>
      <c r="E219" s="320">
        <f>SUM(E217:E218)</f>
        <v>0</v>
      </c>
      <c r="F219" s="320">
        <f>SUM(F217:F218)</f>
        <v>0</v>
      </c>
      <c r="G219" s="320">
        <f aca="true" t="shared" si="74" ref="G219:M219">SUM(G217:G218)</f>
        <v>0</v>
      </c>
      <c r="H219" s="322">
        <f t="shared" si="74"/>
        <v>0</v>
      </c>
      <c r="I219" s="320">
        <f t="shared" si="74"/>
        <v>0</v>
      </c>
      <c r="J219" s="320">
        <f t="shared" si="74"/>
        <v>0</v>
      </c>
      <c r="K219" s="317">
        <f t="shared" si="74"/>
        <v>0</v>
      </c>
      <c r="L219" s="320">
        <f t="shared" si="74"/>
        <v>0</v>
      </c>
      <c r="M219" s="320">
        <f t="shared" si="74"/>
        <v>0</v>
      </c>
      <c r="N219" s="327">
        <f t="shared" si="68"/>
        <v>0</v>
      </c>
      <c r="O219" s="356"/>
      <c r="P219" s="356"/>
      <c r="Z219" s="158"/>
      <c r="AC219" s="193"/>
    </row>
    <row r="220" spans="1:29" ht="13.5" customHeight="1">
      <c r="A220" s="444" t="s">
        <v>58</v>
      </c>
      <c r="B220" s="430" t="s">
        <v>629</v>
      </c>
      <c r="C220" s="42" t="s">
        <v>24</v>
      </c>
      <c r="D220" s="18"/>
      <c r="E220" s="18"/>
      <c r="F220" s="18"/>
      <c r="G220" s="18"/>
      <c r="H220" s="18"/>
      <c r="I220" s="18"/>
      <c r="J220" s="18"/>
      <c r="K220" s="18"/>
      <c r="L220" s="18"/>
      <c r="M220" s="18"/>
      <c r="N220" s="20">
        <f t="shared" si="68"/>
        <v>0</v>
      </c>
      <c r="O220" s="356">
        <f>IF(OR(D220="",E220="",F220="",G220="",H220="",I220="",J220="",K220="",L220="",M220="",D221="",E221="",F221="",G221="",H221="",I221="",J221="",K221="",L221="",M221=""),1,0)</f>
        <v>1</v>
      </c>
      <c r="P220" s="356"/>
      <c r="Z220" s="158"/>
      <c r="AC220" s="193"/>
    </row>
    <row r="221" spans="1:29" ht="13.5" customHeight="1">
      <c r="A221" s="445"/>
      <c r="B221" s="431"/>
      <c r="C221" s="44" t="s">
        <v>25</v>
      </c>
      <c r="D221" s="21"/>
      <c r="E221" s="21"/>
      <c r="F221" s="21"/>
      <c r="G221" s="21"/>
      <c r="H221" s="21"/>
      <c r="I221" s="21"/>
      <c r="J221" s="21"/>
      <c r="K221" s="21"/>
      <c r="L221" s="21"/>
      <c r="M221" s="21"/>
      <c r="N221" s="23">
        <f t="shared" si="68"/>
        <v>0</v>
      </c>
      <c r="O221" s="356"/>
      <c r="P221" s="356"/>
      <c r="Z221" s="158"/>
      <c r="AC221" s="193"/>
    </row>
    <row r="222" spans="1:29" ht="13.5" customHeight="1">
      <c r="A222" s="446"/>
      <c r="B222" s="432"/>
      <c r="C222" s="320" t="s">
        <v>270</v>
      </c>
      <c r="D222" s="320">
        <f>SUM(D220:D221)</f>
        <v>0</v>
      </c>
      <c r="E222" s="320">
        <f aca="true" t="shared" si="75" ref="E222:L222">SUM(E220:E221)</f>
        <v>0</v>
      </c>
      <c r="F222" s="320">
        <f t="shared" si="75"/>
        <v>0</v>
      </c>
      <c r="G222" s="320">
        <f t="shared" si="75"/>
        <v>0</v>
      </c>
      <c r="H222" s="320">
        <f t="shared" si="75"/>
        <v>0</v>
      </c>
      <c r="I222" s="320">
        <f>SUM(I220:I221)</f>
        <v>0</v>
      </c>
      <c r="J222" s="320">
        <f t="shared" si="75"/>
        <v>0</v>
      </c>
      <c r="K222" s="317">
        <f>SUM(K220:K221)</f>
        <v>0</v>
      </c>
      <c r="L222" s="320">
        <f t="shared" si="75"/>
        <v>0</v>
      </c>
      <c r="M222" s="320">
        <f>SUM(M220:M221)</f>
        <v>0</v>
      </c>
      <c r="N222" s="327">
        <f t="shared" si="68"/>
        <v>0</v>
      </c>
      <c r="O222" s="356"/>
      <c r="P222" s="356"/>
      <c r="Z222" s="158"/>
      <c r="AC222" s="193"/>
    </row>
    <row r="223" spans="1:29" ht="13.5" customHeight="1">
      <c r="A223" s="444" t="s">
        <v>59</v>
      </c>
      <c r="B223" s="430" t="s">
        <v>497</v>
      </c>
      <c r="C223" s="38" t="s">
        <v>24</v>
      </c>
      <c r="D223" s="18"/>
      <c r="E223" s="18"/>
      <c r="F223" s="18"/>
      <c r="G223" s="18"/>
      <c r="H223" s="18"/>
      <c r="I223" s="18"/>
      <c r="J223" s="18"/>
      <c r="K223" s="18"/>
      <c r="L223" s="18"/>
      <c r="M223" s="18"/>
      <c r="N223" s="9">
        <f t="shared" si="68"/>
        <v>0</v>
      </c>
      <c r="O223" s="356">
        <f>IF(OR(D223="",E223="",F223="",G223="",H223="",I223="",J223="",K223="",L223="",M223="",D224="",E224="",F224="",G224="",H224="",I224="",J224="",K224="",L224="",M224=""),1,0)</f>
        <v>1</v>
      </c>
      <c r="P223" s="356"/>
      <c r="Z223" s="158"/>
      <c r="AC223" s="193"/>
    </row>
    <row r="224" spans="1:29" ht="13.5" customHeight="1">
      <c r="A224" s="445"/>
      <c r="B224" s="575"/>
      <c r="C224" s="40" t="s">
        <v>25</v>
      </c>
      <c r="D224" s="21"/>
      <c r="E224" s="21"/>
      <c r="F224" s="21"/>
      <c r="G224" s="21"/>
      <c r="H224" s="21"/>
      <c r="I224" s="21"/>
      <c r="J224" s="21"/>
      <c r="K224" s="21"/>
      <c r="L224" s="21"/>
      <c r="M224" s="21"/>
      <c r="N224" s="12">
        <f t="shared" si="68"/>
        <v>0</v>
      </c>
      <c r="O224" s="356"/>
      <c r="P224" s="356"/>
      <c r="Z224" s="158"/>
      <c r="AC224" s="193"/>
    </row>
    <row r="225" spans="1:29" ht="13.5" customHeight="1">
      <c r="A225" s="446"/>
      <c r="B225" s="576"/>
      <c r="C225" s="320" t="s">
        <v>270</v>
      </c>
      <c r="D225" s="320">
        <f aca="true" t="shared" si="76" ref="D225:M225">SUM(D223:D224)</f>
        <v>0</v>
      </c>
      <c r="E225" s="320">
        <f t="shared" si="76"/>
        <v>0</v>
      </c>
      <c r="F225" s="320">
        <f t="shared" si="76"/>
        <v>0</v>
      </c>
      <c r="G225" s="320">
        <f t="shared" si="76"/>
        <v>0</v>
      </c>
      <c r="H225" s="322">
        <f t="shared" si="76"/>
        <v>0</v>
      </c>
      <c r="I225" s="320">
        <f t="shared" si="76"/>
        <v>0</v>
      </c>
      <c r="J225" s="320">
        <f t="shared" si="76"/>
        <v>0</v>
      </c>
      <c r="K225" s="317">
        <f>SUM(K223:K224)</f>
        <v>0</v>
      </c>
      <c r="L225" s="320">
        <f t="shared" si="76"/>
        <v>0</v>
      </c>
      <c r="M225" s="320">
        <f t="shared" si="76"/>
        <v>0</v>
      </c>
      <c r="N225" s="327">
        <f t="shared" si="68"/>
        <v>0</v>
      </c>
      <c r="O225" s="356"/>
      <c r="P225" s="356"/>
      <c r="Z225" s="158"/>
      <c r="AC225" s="193"/>
    </row>
    <row r="226" spans="1:29" ht="13.5" customHeight="1">
      <c r="A226" s="444" t="s">
        <v>346</v>
      </c>
      <c r="B226" s="577" t="s">
        <v>626</v>
      </c>
      <c r="C226" s="38" t="s">
        <v>24</v>
      </c>
      <c r="D226" s="18"/>
      <c r="E226" s="18"/>
      <c r="F226" s="18"/>
      <c r="G226" s="18"/>
      <c r="H226" s="18"/>
      <c r="I226" s="18"/>
      <c r="J226" s="18"/>
      <c r="K226" s="18"/>
      <c r="L226" s="18"/>
      <c r="M226" s="18"/>
      <c r="N226" s="9">
        <f t="shared" si="68"/>
        <v>0</v>
      </c>
      <c r="O226" s="356">
        <f>IF(OR(D226="",E226="",F226="",G226="",H226="",I226="",J226="",K226="",L226="",M226="",D227="",E227="",F227="",G227="",H227="",I227="",J227="",K227="",L227="",M227=""),1,0)</f>
        <v>1</v>
      </c>
      <c r="P226" s="356"/>
      <c r="Z226" s="158"/>
      <c r="AC226" s="193"/>
    </row>
    <row r="227" spans="1:29" ht="13.5" customHeight="1">
      <c r="A227" s="445"/>
      <c r="B227" s="557"/>
      <c r="C227" s="40" t="s">
        <v>25</v>
      </c>
      <c r="D227" s="21"/>
      <c r="E227" s="21"/>
      <c r="F227" s="21"/>
      <c r="G227" s="21"/>
      <c r="H227" s="21"/>
      <c r="I227" s="21"/>
      <c r="J227" s="21"/>
      <c r="K227" s="21"/>
      <c r="L227" s="21"/>
      <c r="M227" s="21"/>
      <c r="N227" s="12">
        <f t="shared" si="68"/>
        <v>0</v>
      </c>
      <c r="O227" s="356"/>
      <c r="P227" s="356"/>
      <c r="Z227" s="158"/>
      <c r="AC227" s="193"/>
    </row>
    <row r="228" spans="1:29" ht="13.5" customHeight="1">
      <c r="A228" s="446"/>
      <c r="B228" s="558"/>
      <c r="C228" s="320" t="s">
        <v>270</v>
      </c>
      <c r="D228" s="320">
        <f aca="true" t="shared" si="77" ref="D228:M228">SUM(D226:D227)</f>
        <v>0</v>
      </c>
      <c r="E228" s="320">
        <f t="shared" si="77"/>
        <v>0</v>
      </c>
      <c r="F228" s="320">
        <f t="shared" si="77"/>
        <v>0</v>
      </c>
      <c r="G228" s="320">
        <f t="shared" si="77"/>
        <v>0</v>
      </c>
      <c r="H228" s="322">
        <f t="shared" si="77"/>
        <v>0</v>
      </c>
      <c r="I228" s="320">
        <f t="shared" si="77"/>
        <v>0</v>
      </c>
      <c r="J228" s="320">
        <f t="shared" si="77"/>
        <v>0</v>
      </c>
      <c r="K228" s="317">
        <f>SUM(K226:K227)</f>
        <v>0</v>
      </c>
      <c r="L228" s="320">
        <f t="shared" si="77"/>
        <v>0</v>
      </c>
      <c r="M228" s="320">
        <f t="shared" si="77"/>
        <v>0</v>
      </c>
      <c r="N228" s="327">
        <f t="shared" si="68"/>
        <v>0</v>
      </c>
      <c r="O228" s="356"/>
      <c r="P228" s="356"/>
      <c r="Z228" s="158"/>
      <c r="AC228" s="193"/>
    </row>
    <row r="229" spans="1:29" ht="13.5" customHeight="1">
      <c r="A229" s="444" t="s">
        <v>426</v>
      </c>
      <c r="B229" s="456" t="s">
        <v>326</v>
      </c>
      <c r="C229" s="38" t="s">
        <v>24</v>
      </c>
      <c r="D229" s="18"/>
      <c r="E229" s="18"/>
      <c r="F229" s="18"/>
      <c r="G229" s="18"/>
      <c r="H229" s="18"/>
      <c r="I229" s="18"/>
      <c r="J229" s="18"/>
      <c r="K229" s="18"/>
      <c r="L229" s="18"/>
      <c r="M229" s="18"/>
      <c r="N229" s="9">
        <f t="shared" si="68"/>
        <v>0</v>
      </c>
      <c r="O229" s="356">
        <f>IF(OR(D229="",E229="",F229="",G229="",H229="",I229="",J229="",K229="",L229="",M229="",D230="",E230="",F230="",G230="",H230="",I230="",J230="",K230="",L230="",M230=""),1,0)</f>
        <v>1</v>
      </c>
      <c r="P229" s="357" t="str">
        <f>IF(AND(N231&gt;0,OR(A234="",A234=0)),"ERRO","OK")</f>
        <v>OK</v>
      </c>
      <c r="Z229" s="158"/>
      <c r="AC229" s="193"/>
    </row>
    <row r="230" spans="1:29" ht="13.5" customHeight="1">
      <c r="A230" s="445"/>
      <c r="B230" s="457"/>
      <c r="C230" s="40" t="s">
        <v>25</v>
      </c>
      <c r="D230" s="21"/>
      <c r="E230" s="21"/>
      <c r="F230" s="21"/>
      <c r="G230" s="21"/>
      <c r="H230" s="21"/>
      <c r="I230" s="21"/>
      <c r="J230" s="21"/>
      <c r="K230" s="21"/>
      <c r="L230" s="21"/>
      <c r="M230" s="21"/>
      <c r="N230" s="12">
        <f t="shared" si="68"/>
        <v>0</v>
      </c>
      <c r="O230" s="356"/>
      <c r="P230" s="356"/>
      <c r="Z230" s="158"/>
      <c r="AC230" s="193"/>
    </row>
    <row r="231" spans="1:29" ht="13.5" customHeight="1" thickBot="1">
      <c r="A231" s="424"/>
      <c r="B231" s="466"/>
      <c r="C231" s="324" t="s">
        <v>270</v>
      </c>
      <c r="D231" s="324">
        <f>SUM(D229:D230)</f>
        <v>0</v>
      </c>
      <c r="E231" s="324">
        <f>SUM(E229:E230)</f>
        <v>0</v>
      </c>
      <c r="F231" s="324">
        <f aca="true" t="shared" si="78" ref="F231:M231">SUM(F229:F230)</f>
        <v>0</v>
      </c>
      <c r="G231" s="324">
        <f t="shared" si="78"/>
        <v>0</v>
      </c>
      <c r="H231" s="325">
        <f t="shared" si="78"/>
        <v>0</v>
      </c>
      <c r="I231" s="324">
        <f t="shared" si="78"/>
        <v>0</v>
      </c>
      <c r="J231" s="324">
        <f t="shared" si="78"/>
        <v>0</v>
      </c>
      <c r="K231" s="324">
        <f t="shared" si="78"/>
        <v>0</v>
      </c>
      <c r="L231" s="324">
        <f t="shared" si="78"/>
        <v>0</v>
      </c>
      <c r="M231" s="324">
        <f t="shared" si="78"/>
        <v>0</v>
      </c>
      <c r="N231" s="329">
        <f t="shared" si="68"/>
        <v>0</v>
      </c>
      <c r="O231" s="356"/>
      <c r="P231" s="356"/>
      <c r="Z231" s="158"/>
      <c r="AC231" s="193"/>
    </row>
    <row r="232" spans="1:254" ht="13.5" customHeight="1">
      <c r="A232" s="46"/>
      <c r="B232" s="49"/>
      <c r="C232" s="48"/>
      <c r="D232" s="49"/>
      <c r="E232" s="49"/>
      <c r="F232" s="49"/>
      <c r="G232" s="49"/>
      <c r="H232" s="49"/>
      <c r="I232" s="49"/>
      <c r="J232" s="49"/>
      <c r="K232" s="49"/>
      <c r="L232" s="49"/>
      <c r="M232" s="49"/>
      <c r="O232" s="356"/>
      <c r="P232" s="239"/>
      <c r="Z232" s="203"/>
      <c r="AB232" s="203"/>
      <c r="AD232" s="204"/>
      <c r="AF232" s="204"/>
      <c r="AH232" s="204"/>
      <c r="AJ232" s="204"/>
      <c r="AL232" s="204"/>
      <c r="AN232" s="204"/>
      <c r="AP232" s="204"/>
      <c r="AR232" s="204"/>
      <c r="AT232" s="204"/>
      <c r="AV232" s="204"/>
      <c r="AX232" s="204"/>
      <c r="AZ232" s="204"/>
      <c r="BB232" s="204"/>
      <c r="BD232" s="204"/>
      <c r="BF232" s="204"/>
      <c r="BH232" s="204"/>
      <c r="BJ232" s="204"/>
      <c r="BL232" s="204"/>
      <c r="BN232" s="204"/>
      <c r="BP232" s="204"/>
      <c r="BR232" s="204"/>
      <c r="BT232" s="204"/>
      <c r="BV232" s="204"/>
      <c r="BX232" s="204"/>
      <c r="BZ232" s="204"/>
      <c r="CB232" s="204"/>
      <c r="CD232" s="204"/>
      <c r="CF232" s="204"/>
      <c r="CH232" s="204"/>
      <c r="CJ232" s="204"/>
      <c r="CL232" s="204"/>
      <c r="CN232" s="204"/>
      <c r="CP232" s="204"/>
      <c r="CR232" s="204"/>
      <c r="CT232" s="204"/>
      <c r="CV232" s="204"/>
      <c r="CX232" s="204"/>
      <c r="CZ232" s="204"/>
      <c r="DB232" s="204"/>
      <c r="DD232" s="204"/>
      <c r="DF232" s="204"/>
      <c r="DH232" s="204"/>
      <c r="DJ232" s="204"/>
      <c r="DL232" s="204"/>
      <c r="DN232" s="204"/>
      <c r="DP232" s="204"/>
      <c r="DR232" s="204"/>
      <c r="DT232" s="204"/>
      <c r="DV232" s="204"/>
      <c r="DX232" s="204"/>
      <c r="DZ232" s="204"/>
      <c r="EB232" s="204"/>
      <c r="ED232" s="204"/>
      <c r="EF232" s="204"/>
      <c r="EH232" s="204"/>
      <c r="EJ232" s="204"/>
      <c r="EL232" s="204"/>
      <c r="EN232" s="204"/>
      <c r="EP232" s="204"/>
      <c r="ER232" s="204"/>
      <c r="ET232" s="204"/>
      <c r="EV232" s="204"/>
      <c r="EX232" s="204"/>
      <c r="EZ232" s="204"/>
      <c r="FB232" s="204"/>
      <c r="FD232" s="204"/>
      <c r="FF232" s="204"/>
      <c r="FH232" s="204"/>
      <c r="FJ232" s="204"/>
      <c r="FL232" s="204"/>
      <c r="FN232" s="204"/>
      <c r="FP232" s="204"/>
      <c r="FR232" s="204"/>
      <c r="FT232" s="204"/>
      <c r="FV232" s="204"/>
      <c r="FX232" s="204"/>
      <c r="FZ232" s="204"/>
      <c r="GB232" s="204"/>
      <c r="GD232" s="204"/>
      <c r="GF232" s="204"/>
      <c r="GH232" s="204"/>
      <c r="GJ232" s="204"/>
      <c r="GL232" s="204"/>
      <c r="GN232" s="204"/>
      <c r="GP232" s="204"/>
      <c r="GR232" s="204"/>
      <c r="GT232" s="204"/>
      <c r="GV232" s="204"/>
      <c r="GX232" s="204"/>
      <c r="GZ232" s="204"/>
      <c r="HB232" s="204"/>
      <c r="HD232" s="204"/>
      <c r="HF232" s="204"/>
      <c r="HH232" s="204"/>
      <c r="HJ232" s="204"/>
      <c r="HL232" s="204"/>
      <c r="HN232" s="204"/>
      <c r="HP232" s="204"/>
      <c r="HR232" s="204"/>
      <c r="HT232" s="204"/>
      <c r="HV232" s="204"/>
      <c r="HX232" s="204"/>
      <c r="HZ232" s="204"/>
      <c r="IB232" s="204"/>
      <c r="ID232" s="204"/>
      <c r="IF232" s="204"/>
      <c r="IH232" s="204"/>
      <c r="IJ232" s="204"/>
      <c r="IL232" s="204"/>
      <c r="IN232" s="204"/>
      <c r="IP232" s="204"/>
      <c r="IR232" s="204"/>
      <c r="IT232" s="204"/>
    </row>
    <row r="233" spans="1:16" ht="13.5" customHeight="1" thickBot="1">
      <c r="A233" s="47" t="s">
        <v>427</v>
      </c>
      <c r="B233" s="47"/>
      <c r="C233" s="48"/>
      <c r="D233" s="48"/>
      <c r="E233" s="48"/>
      <c r="F233" s="48"/>
      <c r="G233" s="48"/>
      <c r="H233" s="48"/>
      <c r="I233" s="48"/>
      <c r="J233" s="48"/>
      <c r="K233" s="48"/>
      <c r="L233" s="48"/>
      <c r="M233" s="49"/>
      <c r="O233" s="356"/>
      <c r="P233" s="239"/>
    </row>
    <row r="234" spans="1:16" ht="13.5" customHeight="1" thickBot="1">
      <c r="A234" s="428"/>
      <c r="B234" s="417"/>
      <c r="C234" s="417"/>
      <c r="D234" s="417"/>
      <c r="E234" s="417"/>
      <c r="F234" s="417"/>
      <c r="G234" s="417"/>
      <c r="H234" s="417"/>
      <c r="I234" s="417"/>
      <c r="J234" s="417"/>
      <c r="K234" s="417"/>
      <c r="L234" s="417"/>
      <c r="M234" s="417"/>
      <c r="N234" s="415"/>
      <c r="O234" s="356"/>
      <c r="P234" s="239"/>
    </row>
    <row r="235" spans="1:13" ht="13.5" customHeight="1">
      <c r="A235" s="60"/>
      <c r="B235" s="60"/>
      <c r="C235" s="60"/>
      <c r="D235" s="60"/>
      <c r="E235" s="60"/>
      <c r="F235" s="60"/>
      <c r="G235" s="60"/>
      <c r="H235" s="60"/>
      <c r="I235" s="60"/>
      <c r="J235" s="60"/>
      <c r="K235" s="60"/>
      <c r="L235" s="60"/>
      <c r="M235" s="49"/>
    </row>
    <row r="236" spans="1:13" ht="13.5" customHeight="1">
      <c r="A236" s="53" t="s">
        <v>370</v>
      </c>
      <c r="B236" s="60"/>
      <c r="C236" s="60"/>
      <c r="D236" s="60"/>
      <c r="E236" s="60"/>
      <c r="F236" s="60"/>
      <c r="G236" s="60"/>
      <c r="H236" s="60"/>
      <c r="I236" s="60"/>
      <c r="J236" s="60"/>
      <c r="K236" s="60"/>
      <c r="L236" s="60"/>
      <c r="M236" s="49"/>
    </row>
    <row r="237" spans="1:14" ht="13.5" customHeight="1">
      <c r="A237" s="443" t="s">
        <v>627</v>
      </c>
      <c r="B237" s="443"/>
      <c r="C237" s="443"/>
      <c r="D237" s="443"/>
      <c r="E237" s="443"/>
      <c r="F237" s="443"/>
      <c r="G237" s="443"/>
      <c r="H237" s="443"/>
      <c r="I237" s="443"/>
      <c r="J237" s="443"/>
      <c r="K237" s="443"/>
      <c r="L237" s="443"/>
      <c r="M237" s="443"/>
      <c r="N237" s="443"/>
    </row>
    <row r="238" spans="1:14" ht="13.5" customHeight="1">
      <c r="A238" s="443"/>
      <c r="B238" s="443"/>
      <c r="C238" s="443"/>
      <c r="D238" s="443"/>
      <c r="E238" s="443"/>
      <c r="F238" s="443"/>
      <c r="G238" s="443"/>
      <c r="H238" s="443"/>
      <c r="I238" s="443"/>
      <c r="J238" s="443"/>
      <c r="K238" s="443"/>
      <c r="L238" s="443"/>
      <c r="M238" s="443"/>
      <c r="N238" s="443"/>
    </row>
    <row r="239" spans="1:14" ht="13.5" customHeight="1">
      <c r="A239" s="443"/>
      <c r="B239" s="443"/>
      <c r="C239" s="443"/>
      <c r="D239" s="443"/>
      <c r="E239" s="443"/>
      <c r="F239" s="443"/>
      <c r="G239" s="443"/>
      <c r="H239" s="443"/>
      <c r="I239" s="443"/>
      <c r="J239" s="443"/>
      <c r="K239" s="443"/>
      <c r="L239" s="443"/>
      <c r="M239" s="443"/>
      <c r="N239" s="443"/>
    </row>
    <row r="240" spans="1:14" ht="13.5" customHeight="1">
      <c r="A240" s="443"/>
      <c r="B240" s="443"/>
      <c r="C240" s="443"/>
      <c r="D240" s="443"/>
      <c r="E240" s="443"/>
      <c r="F240" s="443"/>
      <c r="G240" s="443"/>
      <c r="H240" s="443"/>
      <c r="I240" s="443"/>
      <c r="J240" s="443"/>
      <c r="K240" s="443"/>
      <c r="L240" s="443"/>
      <c r="M240" s="443"/>
      <c r="N240" s="443"/>
    </row>
    <row r="241" spans="1:13" ht="13.5" customHeight="1">
      <c r="A241" s="205"/>
      <c r="B241" s="205"/>
      <c r="C241" s="205"/>
      <c r="D241" s="205"/>
      <c r="E241" s="205"/>
      <c r="F241" s="205"/>
      <c r="G241" s="205"/>
      <c r="H241" s="205"/>
      <c r="I241" s="205"/>
      <c r="J241" s="205"/>
      <c r="K241" s="205"/>
      <c r="L241" s="205"/>
      <c r="M241" s="205"/>
    </row>
    <row r="242" spans="1:13" ht="13.5" customHeight="1">
      <c r="A242" s="205"/>
      <c r="B242" s="205"/>
      <c r="C242" s="205"/>
      <c r="D242" s="205"/>
      <c r="E242" s="205"/>
      <c r="F242" s="205"/>
      <c r="G242" s="205"/>
      <c r="H242" s="205"/>
      <c r="I242" s="205"/>
      <c r="J242" s="205"/>
      <c r="K242" s="205"/>
      <c r="L242" s="205"/>
      <c r="M242" s="205"/>
    </row>
    <row r="243" spans="1:13" ht="13.5" customHeight="1" thickBot="1">
      <c r="A243" s="47"/>
      <c r="B243" s="62"/>
      <c r="C243" s="63"/>
      <c r="D243" s="49"/>
      <c r="E243" s="63"/>
      <c r="F243" s="49"/>
      <c r="G243" s="63"/>
      <c r="H243" s="49"/>
      <c r="I243" s="63"/>
      <c r="J243" s="49"/>
      <c r="K243" s="63"/>
      <c r="L243" s="49"/>
      <c r="M243" s="63"/>
    </row>
    <row r="244" spans="1:29" ht="61.5">
      <c r="A244" s="33" t="s">
        <v>60</v>
      </c>
      <c r="B244" s="447" t="s">
        <v>455</v>
      </c>
      <c r="C244" s="448"/>
      <c r="D244" s="34" t="s">
        <v>541</v>
      </c>
      <c r="E244" s="34" t="s">
        <v>275</v>
      </c>
      <c r="F244" s="34" t="s">
        <v>271</v>
      </c>
      <c r="G244" s="34" t="s">
        <v>272</v>
      </c>
      <c r="H244" s="34" t="s">
        <v>273</v>
      </c>
      <c r="I244" s="34" t="s">
        <v>274</v>
      </c>
      <c r="J244" s="34" t="s">
        <v>278</v>
      </c>
      <c r="K244" s="34" t="s">
        <v>630</v>
      </c>
      <c r="L244" s="34" t="s">
        <v>276</v>
      </c>
      <c r="M244" s="34" t="s">
        <v>277</v>
      </c>
      <c r="N244" s="64" t="s">
        <v>64</v>
      </c>
      <c r="O244" s="356"/>
      <c r="P244" s="356"/>
      <c r="Q244" s="385"/>
      <c r="R244" s="385"/>
      <c r="Z244" s="158"/>
      <c r="AC244" s="193"/>
    </row>
    <row r="245" spans="1:29" ht="13.5" customHeight="1">
      <c r="A245" s="444" t="s">
        <v>61</v>
      </c>
      <c r="B245" s="467" t="s">
        <v>593</v>
      </c>
      <c r="C245" s="10" t="s">
        <v>24</v>
      </c>
      <c r="D245" s="14"/>
      <c r="E245" s="14"/>
      <c r="F245" s="14"/>
      <c r="G245" s="14"/>
      <c r="H245" s="14"/>
      <c r="I245" s="14"/>
      <c r="J245" s="14"/>
      <c r="K245" s="14"/>
      <c r="L245" s="14"/>
      <c r="M245" s="14"/>
      <c r="N245" s="39">
        <f aca="true" t="shared" si="79" ref="N245:N253">SUM(D245:M245)</f>
        <v>0</v>
      </c>
      <c r="O245" s="356">
        <f>IF(OR(D245="",E245="",F245="",G245="",H245="",I245="",J245="",K245="",L245="",M245="",D246="",E246="",F246="",G246="",H246="",I246="",J246="",K246="",L246="",M246=""),1,0)</f>
        <v>1</v>
      </c>
      <c r="P245" s="356">
        <f>O245+O248</f>
        <v>2</v>
      </c>
      <c r="Q245" s="385"/>
      <c r="R245" s="385"/>
      <c r="Z245" s="158"/>
      <c r="AC245" s="193"/>
    </row>
    <row r="246" spans="1:29" ht="13.5" customHeight="1">
      <c r="A246" s="445"/>
      <c r="B246" s="468"/>
      <c r="C246" s="11" t="s">
        <v>25</v>
      </c>
      <c r="D246" s="16"/>
      <c r="E246" s="16"/>
      <c r="F246" s="16"/>
      <c r="G246" s="16"/>
      <c r="H246" s="16"/>
      <c r="I246" s="16"/>
      <c r="J246" s="16"/>
      <c r="K246" s="16"/>
      <c r="L246" s="16"/>
      <c r="M246" s="16"/>
      <c r="N246" s="41">
        <f t="shared" si="79"/>
        <v>0</v>
      </c>
      <c r="O246" s="356"/>
      <c r="P246" s="356"/>
      <c r="Q246" s="385"/>
      <c r="R246" s="385"/>
      <c r="Z246" s="158"/>
      <c r="AC246" s="193"/>
    </row>
    <row r="247" spans="1:29" ht="13.5" customHeight="1">
      <c r="A247" s="446"/>
      <c r="B247" s="469"/>
      <c r="C247" s="317" t="s">
        <v>270</v>
      </c>
      <c r="D247" s="317">
        <f aca="true" t="shared" si="80" ref="D247:M247">SUM(D245:D246)</f>
        <v>0</v>
      </c>
      <c r="E247" s="317">
        <f t="shared" si="80"/>
        <v>0</v>
      </c>
      <c r="F247" s="317">
        <f t="shared" si="80"/>
        <v>0</v>
      </c>
      <c r="G247" s="317">
        <f t="shared" si="80"/>
        <v>0</v>
      </c>
      <c r="H247" s="318">
        <f t="shared" si="80"/>
        <v>0</v>
      </c>
      <c r="I247" s="317">
        <f t="shared" si="80"/>
        <v>0</v>
      </c>
      <c r="J247" s="317">
        <f t="shared" si="80"/>
        <v>0</v>
      </c>
      <c r="K247" s="317">
        <f t="shared" si="80"/>
        <v>0</v>
      </c>
      <c r="L247" s="317">
        <f t="shared" si="80"/>
        <v>0</v>
      </c>
      <c r="M247" s="317">
        <f t="shared" si="80"/>
        <v>0</v>
      </c>
      <c r="N247" s="319">
        <f t="shared" si="79"/>
        <v>0</v>
      </c>
      <c r="O247" s="356"/>
      <c r="P247" s="356"/>
      <c r="Q247" s="385"/>
      <c r="R247" s="385"/>
      <c r="Z247" s="158"/>
      <c r="AC247" s="193"/>
    </row>
    <row r="248" spans="1:29" ht="13.5" customHeight="1">
      <c r="A248" s="463" t="s">
        <v>62</v>
      </c>
      <c r="B248" s="456" t="s">
        <v>594</v>
      </c>
      <c r="C248" s="38" t="s">
        <v>24</v>
      </c>
      <c r="D248" s="14"/>
      <c r="E248" s="14"/>
      <c r="F248" s="14"/>
      <c r="G248" s="14"/>
      <c r="H248" s="14"/>
      <c r="I248" s="14"/>
      <c r="J248" s="14"/>
      <c r="K248" s="14"/>
      <c r="L248" s="14"/>
      <c r="M248" s="14"/>
      <c r="N248" s="39">
        <f t="shared" si="79"/>
        <v>0</v>
      </c>
      <c r="O248" s="356">
        <f>IF(OR(D248="",E248="",F248="",G248="",H248="",I248="",J248="",K248="",L248="",M248="",D249="",E249="",F249="",G249="",H249="",I249="",J249="",K249="",L249="",M249=""),1,0)</f>
        <v>1</v>
      </c>
      <c r="P248" s="356"/>
      <c r="Q248" s="385"/>
      <c r="R248" s="385"/>
      <c r="Z248" s="158"/>
      <c r="AC248" s="193"/>
    </row>
    <row r="249" spans="1:29" ht="13.5" customHeight="1">
      <c r="A249" s="464"/>
      <c r="B249" s="457"/>
      <c r="C249" s="40" t="s">
        <v>25</v>
      </c>
      <c r="D249" s="16"/>
      <c r="E249" s="16"/>
      <c r="F249" s="16"/>
      <c r="G249" s="16"/>
      <c r="H249" s="16"/>
      <c r="I249" s="16"/>
      <c r="J249" s="16"/>
      <c r="K249" s="16"/>
      <c r="L249" s="16"/>
      <c r="M249" s="16"/>
      <c r="N249" s="41">
        <f t="shared" si="79"/>
        <v>0</v>
      </c>
      <c r="O249" s="356"/>
      <c r="P249" s="356"/>
      <c r="Q249" s="385"/>
      <c r="R249" s="385"/>
      <c r="Z249" s="158"/>
      <c r="AC249" s="193"/>
    </row>
    <row r="250" spans="1:29" ht="13.5" customHeight="1">
      <c r="A250" s="470"/>
      <c r="B250" s="458"/>
      <c r="C250" s="320" t="s">
        <v>270</v>
      </c>
      <c r="D250" s="317">
        <f aca="true" t="shared" si="81" ref="D250:M250">SUM(D248:D249)</f>
        <v>0</v>
      </c>
      <c r="E250" s="317">
        <f t="shared" si="81"/>
        <v>0</v>
      </c>
      <c r="F250" s="317">
        <f t="shared" si="81"/>
        <v>0</v>
      </c>
      <c r="G250" s="317">
        <f t="shared" si="81"/>
        <v>0</v>
      </c>
      <c r="H250" s="318">
        <f t="shared" si="81"/>
        <v>0</v>
      </c>
      <c r="I250" s="317">
        <f t="shared" si="81"/>
        <v>0</v>
      </c>
      <c r="J250" s="317">
        <f t="shared" si="81"/>
        <v>0</v>
      </c>
      <c r="K250" s="317">
        <f t="shared" si="81"/>
        <v>0</v>
      </c>
      <c r="L250" s="317">
        <f t="shared" si="81"/>
        <v>0</v>
      </c>
      <c r="M250" s="317">
        <f t="shared" si="81"/>
        <v>0</v>
      </c>
      <c r="N250" s="321">
        <f t="shared" si="79"/>
        <v>0</v>
      </c>
      <c r="O250" s="384"/>
      <c r="P250" s="384"/>
      <c r="Q250" s="385"/>
      <c r="R250" s="385"/>
      <c r="Z250" s="158"/>
      <c r="AC250" s="193"/>
    </row>
    <row r="251" spans="1:29" ht="13.5" customHeight="1">
      <c r="A251" s="463" t="s">
        <v>63</v>
      </c>
      <c r="B251" s="578" t="s">
        <v>64</v>
      </c>
      <c r="C251" s="38" t="s">
        <v>24</v>
      </c>
      <c r="D251" s="10">
        <f>D248+D245</f>
        <v>0</v>
      </c>
      <c r="E251" s="10">
        <f>E248+E245</f>
        <v>0</v>
      </c>
      <c r="F251" s="10">
        <f aca="true" t="shared" si="82" ref="F251:M252">F248+F245</f>
        <v>0</v>
      </c>
      <c r="G251" s="10">
        <f t="shared" si="82"/>
        <v>0</v>
      </c>
      <c r="H251" s="10">
        <f t="shared" si="82"/>
        <v>0</v>
      </c>
      <c r="I251" s="10">
        <f t="shared" si="82"/>
        <v>0</v>
      </c>
      <c r="J251" s="10">
        <f t="shared" si="82"/>
        <v>0</v>
      </c>
      <c r="K251" s="10">
        <f>K248+K245</f>
        <v>0</v>
      </c>
      <c r="L251" s="10">
        <f t="shared" si="82"/>
        <v>0</v>
      </c>
      <c r="M251" s="10">
        <f t="shared" si="82"/>
        <v>0</v>
      </c>
      <c r="N251" s="39">
        <f t="shared" si="79"/>
        <v>0</v>
      </c>
      <c r="O251" s="384"/>
      <c r="P251" s="384"/>
      <c r="Q251" s="385"/>
      <c r="R251" s="385"/>
      <c r="Z251" s="158"/>
      <c r="AC251" s="193"/>
    </row>
    <row r="252" spans="1:29" ht="13.5" customHeight="1">
      <c r="A252" s="464"/>
      <c r="B252" s="579"/>
      <c r="C252" s="40" t="s">
        <v>25</v>
      </c>
      <c r="D252" s="11">
        <f>D249+D246</f>
        <v>0</v>
      </c>
      <c r="E252" s="11">
        <f>E249+E246</f>
        <v>0</v>
      </c>
      <c r="F252" s="11">
        <f t="shared" si="82"/>
        <v>0</v>
      </c>
      <c r="G252" s="11">
        <f t="shared" si="82"/>
        <v>0</v>
      </c>
      <c r="H252" s="11">
        <f>H249+H246</f>
        <v>0</v>
      </c>
      <c r="I252" s="11">
        <f t="shared" si="82"/>
        <v>0</v>
      </c>
      <c r="J252" s="11">
        <f t="shared" si="82"/>
        <v>0</v>
      </c>
      <c r="K252" s="11">
        <f>K249+K246</f>
        <v>0</v>
      </c>
      <c r="L252" s="11">
        <f t="shared" si="82"/>
        <v>0</v>
      </c>
      <c r="M252" s="11">
        <f t="shared" si="82"/>
        <v>0</v>
      </c>
      <c r="N252" s="41">
        <f t="shared" si="79"/>
        <v>0</v>
      </c>
      <c r="O252" s="384"/>
      <c r="P252" s="384"/>
      <c r="Q252" s="385"/>
      <c r="R252" s="385"/>
      <c r="Z252" s="158"/>
      <c r="AC252" s="193"/>
    </row>
    <row r="253" spans="1:29" ht="13.5" customHeight="1" thickBot="1">
      <c r="A253" s="465"/>
      <c r="B253" s="580"/>
      <c r="C253" s="324" t="s">
        <v>270</v>
      </c>
      <c r="D253" s="324">
        <f aca="true" t="shared" si="83" ref="D253:M253">SUM(D251:D252)</f>
        <v>0</v>
      </c>
      <c r="E253" s="324">
        <f t="shared" si="83"/>
        <v>0</v>
      </c>
      <c r="F253" s="324">
        <f t="shared" si="83"/>
        <v>0</v>
      </c>
      <c r="G253" s="324">
        <f t="shared" si="83"/>
        <v>0</v>
      </c>
      <c r="H253" s="325">
        <f t="shared" si="83"/>
        <v>0</v>
      </c>
      <c r="I253" s="324">
        <f t="shared" si="83"/>
        <v>0</v>
      </c>
      <c r="J253" s="324">
        <f t="shared" si="83"/>
        <v>0</v>
      </c>
      <c r="K253" s="324">
        <f t="shared" si="83"/>
        <v>0</v>
      </c>
      <c r="L253" s="324">
        <f t="shared" si="83"/>
        <v>0</v>
      </c>
      <c r="M253" s="324">
        <f t="shared" si="83"/>
        <v>0</v>
      </c>
      <c r="N253" s="326">
        <f t="shared" si="79"/>
        <v>0</v>
      </c>
      <c r="O253" s="384"/>
      <c r="P253" s="384"/>
      <c r="Q253" s="385"/>
      <c r="R253" s="385"/>
      <c r="Z253" s="158"/>
      <c r="AC253" s="193"/>
    </row>
    <row r="254" spans="1:29" ht="13.5" customHeight="1">
      <c r="A254" s="49"/>
      <c r="B254" s="49"/>
      <c r="C254" s="390"/>
      <c r="D254" s="240" t="str">
        <f>IF(SUM(D277)&lt;&gt;D247,"ERRO","OK")</f>
        <v>OK</v>
      </c>
      <c r="E254" s="240" t="str">
        <f aca="true" t="shared" si="84" ref="E254:M254">IF(SUM(E277)&lt;&gt;E247,"ERRO","OK")</f>
        <v>OK</v>
      </c>
      <c r="F254" s="240" t="str">
        <f t="shared" si="84"/>
        <v>OK</v>
      </c>
      <c r="G254" s="240" t="str">
        <f t="shared" si="84"/>
        <v>OK</v>
      </c>
      <c r="H254" s="240" t="str">
        <f t="shared" si="84"/>
        <v>OK</v>
      </c>
      <c r="I254" s="240" t="str">
        <f t="shared" si="84"/>
        <v>OK</v>
      </c>
      <c r="J254" s="240" t="str">
        <f t="shared" si="84"/>
        <v>OK</v>
      </c>
      <c r="K254" s="240" t="str">
        <f t="shared" si="84"/>
        <v>OK</v>
      </c>
      <c r="L254" s="240" t="str">
        <f t="shared" si="84"/>
        <v>OK</v>
      </c>
      <c r="M254" s="240" t="str">
        <f t="shared" si="84"/>
        <v>OK</v>
      </c>
      <c r="N254" s="240" t="str">
        <f>IF(SUM(N277)&lt;&gt;N247,"ERRO","OK")</f>
        <v>OK</v>
      </c>
      <c r="O254" s="392"/>
      <c r="P254" s="392"/>
      <c r="Q254" s="393"/>
      <c r="Z254" s="158"/>
      <c r="AC254" s="193"/>
    </row>
    <row r="255" spans="1:29" ht="13.5" customHeight="1">
      <c r="A255" s="65" t="s">
        <v>370</v>
      </c>
      <c r="B255" s="49"/>
      <c r="C255" s="390"/>
      <c r="D255" s="240" t="str">
        <f>IF(SUM(D292,D315,D331)&lt;&gt;D250,"ERRO","OK")</f>
        <v>OK</v>
      </c>
      <c r="E255" s="240" t="str">
        <f aca="true" t="shared" si="85" ref="E255:N255">IF(SUM(E292,E315,E331)&lt;&gt;E250,"ERRO","OK")</f>
        <v>OK</v>
      </c>
      <c r="F255" s="240" t="str">
        <f t="shared" si="85"/>
        <v>OK</v>
      </c>
      <c r="G255" s="240" t="str">
        <f t="shared" si="85"/>
        <v>OK</v>
      </c>
      <c r="H255" s="240" t="str">
        <f t="shared" si="85"/>
        <v>OK</v>
      </c>
      <c r="I255" s="240" t="str">
        <f t="shared" si="85"/>
        <v>OK</v>
      </c>
      <c r="J255" s="240" t="str">
        <f t="shared" si="85"/>
        <v>OK</v>
      </c>
      <c r="K255" s="240" t="str">
        <f t="shared" si="85"/>
        <v>OK</v>
      </c>
      <c r="L255" s="240" t="str">
        <f t="shared" si="85"/>
        <v>OK</v>
      </c>
      <c r="M255" s="240" t="str">
        <f t="shared" si="85"/>
        <v>OK</v>
      </c>
      <c r="N255" s="240" t="str">
        <f t="shared" si="85"/>
        <v>OK</v>
      </c>
      <c r="O255" s="392"/>
      <c r="P255" s="392"/>
      <c r="Q255" s="393"/>
      <c r="Z255" s="158"/>
      <c r="AC255" s="193"/>
    </row>
    <row r="256" spans="1:14" ht="13.5" customHeight="1">
      <c r="A256" s="692" t="s">
        <v>613</v>
      </c>
      <c r="B256" s="693"/>
      <c r="C256" s="693"/>
      <c r="D256" s="693"/>
      <c r="E256" s="693"/>
      <c r="F256" s="693"/>
      <c r="G256" s="693"/>
      <c r="H256" s="693"/>
      <c r="I256" s="693"/>
      <c r="J256" s="693"/>
      <c r="K256" s="693"/>
      <c r="L256" s="693"/>
      <c r="M256" s="693"/>
      <c r="N256" s="693"/>
    </row>
    <row r="257" spans="1:14" ht="13.5" customHeight="1">
      <c r="A257" s="693"/>
      <c r="B257" s="693"/>
      <c r="C257" s="693"/>
      <c r="D257" s="693"/>
      <c r="E257" s="693"/>
      <c r="F257" s="693"/>
      <c r="G257" s="693"/>
      <c r="H257" s="693"/>
      <c r="I257" s="693"/>
      <c r="J257" s="693"/>
      <c r="K257" s="693"/>
      <c r="L257" s="693"/>
      <c r="M257" s="693"/>
      <c r="N257" s="693"/>
    </row>
    <row r="258" spans="1:14" ht="13.5" customHeight="1">
      <c r="A258" s="693"/>
      <c r="B258" s="693"/>
      <c r="C258" s="693"/>
      <c r="D258" s="693"/>
      <c r="E258" s="693"/>
      <c r="F258" s="693"/>
      <c r="G258" s="693"/>
      <c r="H258" s="693"/>
      <c r="I258" s="693"/>
      <c r="J258" s="693"/>
      <c r="K258" s="693"/>
      <c r="L258" s="693"/>
      <c r="M258" s="693"/>
      <c r="N258" s="693"/>
    </row>
    <row r="259" spans="1:14" ht="13.5" customHeight="1">
      <c r="A259" s="693"/>
      <c r="B259" s="693"/>
      <c r="C259" s="693"/>
      <c r="D259" s="693"/>
      <c r="E259" s="693"/>
      <c r="F259" s="693"/>
      <c r="G259" s="693"/>
      <c r="H259" s="693"/>
      <c r="I259" s="693"/>
      <c r="J259" s="693"/>
      <c r="K259" s="693"/>
      <c r="L259" s="693"/>
      <c r="M259" s="693"/>
      <c r="N259" s="693"/>
    </row>
    <row r="260" spans="1:14" ht="13.5" customHeight="1">
      <c r="A260" s="693"/>
      <c r="B260" s="693"/>
      <c r="C260" s="693"/>
      <c r="D260" s="693"/>
      <c r="E260" s="693"/>
      <c r="F260" s="693"/>
      <c r="G260" s="693"/>
      <c r="H260" s="693"/>
      <c r="I260" s="693"/>
      <c r="J260" s="693"/>
      <c r="K260" s="693"/>
      <c r="L260" s="693"/>
      <c r="M260" s="693"/>
      <c r="N260" s="693"/>
    </row>
    <row r="261" spans="1:14" ht="13.5" customHeight="1">
      <c r="A261" s="693"/>
      <c r="B261" s="693"/>
      <c r="C261" s="693"/>
      <c r="D261" s="693"/>
      <c r="E261" s="693"/>
      <c r="F261" s="693"/>
      <c r="G261" s="693"/>
      <c r="H261" s="693"/>
      <c r="I261" s="693"/>
      <c r="J261" s="693"/>
      <c r="K261" s="693"/>
      <c r="L261" s="693"/>
      <c r="M261" s="693"/>
      <c r="N261" s="693"/>
    </row>
    <row r="262" spans="1:14" ht="13.5" customHeight="1">
      <c r="A262" s="693"/>
      <c r="B262" s="693"/>
      <c r="C262" s="693"/>
      <c r="D262" s="693"/>
      <c r="E262" s="693"/>
      <c r="F262" s="693"/>
      <c r="G262" s="693"/>
      <c r="H262" s="693"/>
      <c r="I262" s="693"/>
      <c r="J262" s="693"/>
      <c r="K262" s="693"/>
      <c r="L262" s="693"/>
      <c r="M262" s="693"/>
      <c r="N262" s="693"/>
    </row>
    <row r="263" spans="1:14" ht="13.5" customHeight="1">
      <c r="A263" s="251"/>
      <c r="B263" s="251"/>
      <c r="C263" s="251"/>
      <c r="D263" s="251"/>
      <c r="E263" s="251"/>
      <c r="F263" s="251"/>
      <c r="G263" s="251"/>
      <c r="H263" s="251"/>
      <c r="I263" s="251"/>
      <c r="J263" s="251"/>
      <c r="K263" s="251"/>
      <c r="L263" s="251"/>
      <c r="M263" s="251"/>
      <c r="N263" s="251"/>
    </row>
    <row r="264" ht="13.5" customHeight="1"/>
    <row r="265" ht="13.5" customHeight="1" thickBot="1"/>
    <row r="266" spans="1:29" ht="61.5">
      <c r="A266" s="33" t="s">
        <v>65</v>
      </c>
      <c r="B266" s="447" t="s">
        <v>592</v>
      </c>
      <c r="C266" s="448"/>
      <c r="D266" s="34" t="s">
        <v>541</v>
      </c>
      <c r="E266" s="34" t="s">
        <v>275</v>
      </c>
      <c r="F266" s="34" t="s">
        <v>271</v>
      </c>
      <c r="G266" s="34" t="s">
        <v>272</v>
      </c>
      <c r="H266" s="34" t="s">
        <v>273</v>
      </c>
      <c r="I266" s="34" t="s">
        <v>274</v>
      </c>
      <c r="J266" s="34" t="s">
        <v>278</v>
      </c>
      <c r="K266" s="34" t="s">
        <v>630</v>
      </c>
      <c r="L266" s="34" t="s">
        <v>276</v>
      </c>
      <c r="M266" s="34" t="s">
        <v>277</v>
      </c>
      <c r="N266" s="35" t="s">
        <v>64</v>
      </c>
      <c r="P266" s="356"/>
      <c r="Z266" s="158"/>
      <c r="AC266" s="193"/>
    </row>
    <row r="267" spans="1:29" ht="19.5" customHeight="1">
      <c r="A267" s="299" t="s">
        <v>66</v>
      </c>
      <c r="B267" s="416" t="s">
        <v>428</v>
      </c>
      <c r="C267" s="414"/>
      <c r="D267" s="28"/>
      <c r="E267" s="28"/>
      <c r="F267" s="28"/>
      <c r="G267" s="28"/>
      <c r="H267" s="28"/>
      <c r="I267" s="28"/>
      <c r="J267" s="28"/>
      <c r="K267" s="28"/>
      <c r="L267" s="28"/>
      <c r="M267" s="28"/>
      <c r="N267" s="13">
        <f aca="true" t="shared" si="86" ref="N267:N277">SUM(D267:M267)</f>
        <v>0</v>
      </c>
      <c r="O267" s="356">
        <f aca="true" t="shared" si="87" ref="O267:O276">IF(OR(D267="",E267="",F267="",G267="",H267="",I267="",J267="",K267="",L267="",M267=""),1,0)</f>
        <v>1</v>
      </c>
      <c r="P267" s="356">
        <f>O267+O268+O269+O270+O271+O272+O273+O274+O275+O276</f>
        <v>10</v>
      </c>
      <c r="Z267" s="158"/>
      <c r="AC267" s="193"/>
    </row>
    <row r="268" spans="1:29" ht="19.5" customHeight="1">
      <c r="A268" s="299" t="s">
        <v>67</v>
      </c>
      <c r="B268" s="449" t="s">
        <v>429</v>
      </c>
      <c r="C268" s="450"/>
      <c r="D268" s="28"/>
      <c r="E268" s="28"/>
      <c r="F268" s="28"/>
      <c r="G268" s="28"/>
      <c r="H268" s="28"/>
      <c r="I268" s="28"/>
      <c r="J268" s="28"/>
      <c r="K268" s="28"/>
      <c r="L268" s="28"/>
      <c r="M268" s="28"/>
      <c r="N268" s="13">
        <f t="shared" si="86"/>
        <v>0</v>
      </c>
      <c r="O268" s="356">
        <f t="shared" si="87"/>
        <v>1</v>
      </c>
      <c r="P268" s="356"/>
      <c r="Z268" s="158"/>
      <c r="AC268" s="193"/>
    </row>
    <row r="269" spans="1:29" ht="19.5" customHeight="1">
      <c r="A269" s="299" t="s">
        <v>68</v>
      </c>
      <c r="B269" s="571" t="s">
        <v>430</v>
      </c>
      <c r="C269" s="572"/>
      <c r="D269" s="28"/>
      <c r="E269" s="28"/>
      <c r="F269" s="28"/>
      <c r="G269" s="28"/>
      <c r="H269" s="28"/>
      <c r="I269" s="28"/>
      <c r="J269" s="28"/>
      <c r="K269" s="28"/>
      <c r="L269" s="28"/>
      <c r="M269" s="28"/>
      <c r="N269" s="13">
        <f t="shared" si="86"/>
        <v>0</v>
      </c>
      <c r="O269" s="356">
        <f t="shared" si="87"/>
        <v>1</v>
      </c>
      <c r="P269" s="356"/>
      <c r="Z269" s="158"/>
      <c r="AC269" s="193"/>
    </row>
    <row r="270" spans="1:29" ht="19.5" customHeight="1">
      <c r="A270" s="299" t="s">
        <v>69</v>
      </c>
      <c r="B270" s="573" t="s">
        <v>431</v>
      </c>
      <c r="C270" s="574"/>
      <c r="D270" s="28"/>
      <c r="E270" s="28"/>
      <c r="F270" s="28"/>
      <c r="G270" s="28"/>
      <c r="H270" s="28"/>
      <c r="I270" s="28"/>
      <c r="J270" s="28"/>
      <c r="K270" s="28"/>
      <c r="L270" s="28"/>
      <c r="M270" s="28"/>
      <c r="N270" s="13">
        <f t="shared" si="86"/>
        <v>0</v>
      </c>
      <c r="O270" s="356">
        <f t="shared" si="87"/>
        <v>1</v>
      </c>
      <c r="P270" s="356"/>
      <c r="Z270" s="158"/>
      <c r="AC270" s="193"/>
    </row>
    <row r="271" spans="1:29" ht="19.5" customHeight="1">
      <c r="A271" s="299" t="s">
        <v>70</v>
      </c>
      <c r="B271" s="449" t="s">
        <v>432</v>
      </c>
      <c r="C271" s="450"/>
      <c r="D271" s="28"/>
      <c r="E271" s="28"/>
      <c r="F271" s="28"/>
      <c r="G271" s="28"/>
      <c r="H271" s="28"/>
      <c r="I271" s="28"/>
      <c r="J271" s="28"/>
      <c r="K271" s="28"/>
      <c r="L271" s="28"/>
      <c r="M271" s="28"/>
      <c r="N271" s="13">
        <f t="shared" si="86"/>
        <v>0</v>
      </c>
      <c r="O271" s="356">
        <f t="shared" si="87"/>
        <v>1</v>
      </c>
      <c r="P271" s="356"/>
      <c r="Z271" s="158"/>
      <c r="AC271" s="193"/>
    </row>
    <row r="272" spans="1:29" ht="19.5" customHeight="1">
      <c r="A272" s="299" t="s">
        <v>72</v>
      </c>
      <c r="B272" s="449" t="s">
        <v>442</v>
      </c>
      <c r="C272" s="450"/>
      <c r="D272" s="28"/>
      <c r="E272" s="28"/>
      <c r="F272" s="28"/>
      <c r="G272" s="28"/>
      <c r="H272" s="28"/>
      <c r="I272" s="28"/>
      <c r="J272" s="28"/>
      <c r="K272" s="28"/>
      <c r="L272" s="28"/>
      <c r="M272" s="28"/>
      <c r="N272" s="13">
        <f t="shared" si="86"/>
        <v>0</v>
      </c>
      <c r="O272" s="356">
        <f t="shared" si="87"/>
        <v>1</v>
      </c>
      <c r="P272" s="356"/>
      <c r="Z272" s="158"/>
      <c r="AC272" s="193"/>
    </row>
    <row r="273" spans="1:29" ht="19.5" customHeight="1">
      <c r="A273" s="299" t="s">
        <v>74</v>
      </c>
      <c r="B273" s="413" t="s">
        <v>433</v>
      </c>
      <c r="C273" s="453"/>
      <c r="D273" s="28"/>
      <c r="E273" s="28"/>
      <c r="F273" s="28"/>
      <c r="G273" s="28"/>
      <c r="H273" s="28"/>
      <c r="I273" s="28"/>
      <c r="J273" s="28"/>
      <c r="K273" s="28"/>
      <c r="L273" s="28"/>
      <c r="M273" s="28"/>
      <c r="N273" s="13">
        <f t="shared" si="86"/>
        <v>0</v>
      </c>
      <c r="O273" s="356">
        <f t="shared" si="87"/>
        <v>1</v>
      </c>
      <c r="P273" s="356"/>
      <c r="Z273" s="158"/>
      <c r="AC273" s="193"/>
    </row>
    <row r="274" spans="1:29" ht="19.5" customHeight="1">
      <c r="A274" s="299" t="s">
        <v>75</v>
      </c>
      <c r="B274" s="413" t="s">
        <v>434</v>
      </c>
      <c r="C274" s="453"/>
      <c r="D274" s="28"/>
      <c r="E274" s="28"/>
      <c r="F274" s="28"/>
      <c r="G274" s="28"/>
      <c r="H274" s="28"/>
      <c r="I274" s="28"/>
      <c r="J274" s="28"/>
      <c r="K274" s="28"/>
      <c r="L274" s="28"/>
      <c r="M274" s="28"/>
      <c r="N274" s="13">
        <f t="shared" si="86"/>
        <v>0</v>
      </c>
      <c r="O274" s="356">
        <f t="shared" si="87"/>
        <v>1</v>
      </c>
      <c r="P274" s="356"/>
      <c r="Z274" s="158"/>
      <c r="AC274" s="193"/>
    </row>
    <row r="275" spans="1:29" ht="19.5" customHeight="1">
      <c r="A275" s="299" t="s">
        <v>76</v>
      </c>
      <c r="B275" s="26" t="s">
        <v>435</v>
      </c>
      <c r="C275" s="27"/>
      <c r="D275" s="28"/>
      <c r="E275" s="28"/>
      <c r="F275" s="28"/>
      <c r="G275" s="28"/>
      <c r="H275" s="28"/>
      <c r="I275" s="28"/>
      <c r="J275" s="28"/>
      <c r="K275" s="28"/>
      <c r="L275" s="28"/>
      <c r="M275" s="28"/>
      <c r="N275" s="13">
        <f t="shared" si="86"/>
        <v>0</v>
      </c>
      <c r="O275" s="356">
        <f t="shared" si="87"/>
        <v>1</v>
      </c>
      <c r="P275" s="356"/>
      <c r="Z275" s="158"/>
      <c r="AC275" s="193"/>
    </row>
    <row r="276" spans="1:29" ht="19.5" customHeight="1">
      <c r="A276" s="299" t="s">
        <v>323</v>
      </c>
      <c r="B276" s="26" t="s">
        <v>436</v>
      </c>
      <c r="C276" s="27"/>
      <c r="D276" s="28"/>
      <c r="E276" s="28"/>
      <c r="F276" s="28"/>
      <c r="G276" s="28"/>
      <c r="H276" s="28"/>
      <c r="I276" s="28"/>
      <c r="J276" s="28"/>
      <c r="K276" s="28"/>
      <c r="L276" s="28"/>
      <c r="M276" s="28"/>
      <c r="N276" s="13">
        <f t="shared" si="86"/>
        <v>0</v>
      </c>
      <c r="O276" s="356">
        <f t="shared" si="87"/>
        <v>1</v>
      </c>
      <c r="P276" s="357" t="str">
        <f>IF(AND(N276&gt;0,OR(A280="",A280=0)),"ERRO","OK")</f>
        <v>OK</v>
      </c>
      <c r="Z276" s="158"/>
      <c r="AC276" s="193"/>
    </row>
    <row r="277" spans="1:29" ht="19.5" customHeight="1" thickBot="1">
      <c r="A277" s="307" t="s">
        <v>351</v>
      </c>
      <c r="B277" s="454" t="s">
        <v>437</v>
      </c>
      <c r="C277" s="455"/>
      <c r="D277" s="30">
        <f>SUM(D267:D276)</f>
        <v>0</v>
      </c>
      <c r="E277" s="30">
        <f aca="true" t="shared" si="88" ref="E277:M277">SUM(E267:E276)</f>
        <v>0</v>
      </c>
      <c r="F277" s="30">
        <f t="shared" si="88"/>
        <v>0</v>
      </c>
      <c r="G277" s="30">
        <f t="shared" si="88"/>
        <v>0</v>
      </c>
      <c r="H277" s="30">
        <f t="shared" si="88"/>
        <v>0</v>
      </c>
      <c r="I277" s="30">
        <f t="shared" si="88"/>
        <v>0</v>
      </c>
      <c r="J277" s="30">
        <f t="shared" si="88"/>
        <v>0</v>
      </c>
      <c r="K277" s="30">
        <f t="shared" si="88"/>
        <v>0</v>
      </c>
      <c r="L277" s="30">
        <f t="shared" si="88"/>
        <v>0</v>
      </c>
      <c r="M277" s="30">
        <f t="shared" si="88"/>
        <v>0</v>
      </c>
      <c r="N277" s="24">
        <f t="shared" si="86"/>
        <v>0</v>
      </c>
      <c r="P277" s="192"/>
      <c r="Z277" s="158"/>
      <c r="AC277" s="193"/>
    </row>
    <row r="278" spans="1:254" ht="13.5" customHeight="1">
      <c r="A278" s="46"/>
      <c r="B278" s="49"/>
      <c r="C278" s="48"/>
      <c r="D278" s="49"/>
      <c r="E278" s="49"/>
      <c r="F278" s="49"/>
      <c r="G278" s="49"/>
      <c r="H278" s="49"/>
      <c r="I278" s="49"/>
      <c r="J278" s="49"/>
      <c r="K278" s="49"/>
      <c r="L278" s="49"/>
      <c r="M278" s="49"/>
      <c r="Z278" s="203"/>
      <c r="AB278" s="203"/>
      <c r="AD278" s="204"/>
      <c r="AF278" s="204"/>
      <c r="AH278" s="204"/>
      <c r="AJ278" s="204"/>
      <c r="AL278" s="204"/>
      <c r="AN278" s="204"/>
      <c r="AP278" s="204"/>
      <c r="AR278" s="204"/>
      <c r="AT278" s="204"/>
      <c r="AV278" s="204"/>
      <c r="AX278" s="204"/>
      <c r="AZ278" s="204"/>
      <c r="BB278" s="204"/>
      <c r="BD278" s="204"/>
      <c r="BF278" s="204"/>
      <c r="BH278" s="204"/>
      <c r="BJ278" s="204"/>
      <c r="BL278" s="204"/>
      <c r="BN278" s="204"/>
      <c r="BP278" s="204"/>
      <c r="BR278" s="204"/>
      <c r="BT278" s="204"/>
      <c r="BV278" s="204"/>
      <c r="BX278" s="204"/>
      <c r="BZ278" s="204"/>
      <c r="CB278" s="204"/>
      <c r="CD278" s="204"/>
      <c r="CF278" s="204"/>
      <c r="CH278" s="204"/>
      <c r="CJ278" s="204"/>
      <c r="CL278" s="204"/>
      <c r="CN278" s="204"/>
      <c r="CP278" s="204"/>
      <c r="CR278" s="204"/>
      <c r="CT278" s="204"/>
      <c r="CV278" s="204"/>
      <c r="CX278" s="204"/>
      <c r="CZ278" s="204"/>
      <c r="DB278" s="204"/>
      <c r="DD278" s="204"/>
      <c r="DF278" s="204"/>
      <c r="DH278" s="204"/>
      <c r="DJ278" s="204"/>
      <c r="DL278" s="204"/>
      <c r="DN278" s="204"/>
      <c r="DP278" s="204"/>
      <c r="DR278" s="204"/>
      <c r="DT278" s="204"/>
      <c r="DV278" s="204"/>
      <c r="DX278" s="204"/>
      <c r="DZ278" s="204"/>
      <c r="EB278" s="204"/>
      <c r="ED278" s="204"/>
      <c r="EF278" s="204"/>
      <c r="EH278" s="204"/>
      <c r="EJ278" s="204"/>
      <c r="EL278" s="204"/>
      <c r="EN278" s="204"/>
      <c r="EP278" s="204"/>
      <c r="ER278" s="204"/>
      <c r="ET278" s="204"/>
      <c r="EV278" s="204"/>
      <c r="EX278" s="204"/>
      <c r="EZ278" s="204"/>
      <c r="FB278" s="204"/>
      <c r="FD278" s="204"/>
      <c r="FF278" s="204"/>
      <c r="FH278" s="204"/>
      <c r="FJ278" s="204"/>
      <c r="FL278" s="204"/>
      <c r="FN278" s="204"/>
      <c r="FP278" s="204"/>
      <c r="FR278" s="204"/>
      <c r="FT278" s="204"/>
      <c r="FV278" s="204"/>
      <c r="FX278" s="204"/>
      <c r="FZ278" s="204"/>
      <c r="GB278" s="204"/>
      <c r="GD278" s="204"/>
      <c r="GF278" s="204"/>
      <c r="GH278" s="204"/>
      <c r="GJ278" s="204"/>
      <c r="GL278" s="204"/>
      <c r="GN278" s="204"/>
      <c r="GP278" s="204"/>
      <c r="GR278" s="204"/>
      <c r="GT278" s="204"/>
      <c r="GV278" s="204"/>
      <c r="GX278" s="204"/>
      <c r="GZ278" s="204"/>
      <c r="HB278" s="204"/>
      <c r="HD278" s="204"/>
      <c r="HF278" s="204"/>
      <c r="HH278" s="204"/>
      <c r="HJ278" s="204"/>
      <c r="HL278" s="204"/>
      <c r="HN278" s="204"/>
      <c r="HP278" s="204"/>
      <c r="HR278" s="204"/>
      <c r="HT278" s="204"/>
      <c r="HV278" s="204"/>
      <c r="HX278" s="204"/>
      <c r="HZ278" s="204"/>
      <c r="IB278" s="204"/>
      <c r="ID278" s="204"/>
      <c r="IF278" s="204"/>
      <c r="IH278" s="204"/>
      <c r="IJ278" s="204"/>
      <c r="IL278" s="204"/>
      <c r="IN278" s="204"/>
      <c r="IP278" s="204"/>
      <c r="IR278" s="204"/>
      <c r="IT278" s="204"/>
    </row>
    <row r="279" spans="1:13" ht="13.5" customHeight="1" thickBot="1">
      <c r="A279" s="47" t="s">
        <v>438</v>
      </c>
      <c r="B279" s="47"/>
      <c r="C279" s="48"/>
      <c r="D279" s="48"/>
      <c r="E279" s="48"/>
      <c r="F279" s="48"/>
      <c r="G279" s="48"/>
      <c r="H279" s="48"/>
      <c r="I279" s="48"/>
      <c r="J279" s="48"/>
      <c r="K279" s="48"/>
      <c r="L279" s="48"/>
      <c r="M279" s="49"/>
    </row>
    <row r="280" spans="1:14" ht="13.5" customHeight="1" thickBot="1">
      <c r="A280" s="428"/>
      <c r="B280" s="417"/>
      <c r="C280" s="417"/>
      <c r="D280" s="417"/>
      <c r="E280" s="417"/>
      <c r="F280" s="417"/>
      <c r="G280" s="417"/>
      <c r="H280" s="417"/>
      <c r="I280" s="417"/>
      <c r="J280" s="417"/>
      <c r="K280" s="417"/>
      <c r="L280" s="417"/>
      <c r="M280" s="417"/>
      <c r="N280" s="415"/>
    </row>
    <row r="281" spans="1:13" ht="13.5" customHeight="1">
      <c r="A281" s="60"/>
      <c r="B281" s="60"/>
      <c r="C281" s="60"/>
      <c r="D281" s="60"/>
      <c r="E281" s="60"/>
      <c r="F281" s="60"/>
      <c r="G281" s="60"/>
      <c r="H281" s="60"/>
      <c r="I281" s="60"/>
      <c r="J281" s="60"/>
      <c r="K281" s="60"/>
      <c r="L281" s="60"/>
      <c r="M281" s="49"/>
    </row>
    <row r="282" spans="1:13" ht="13.5" customHeight="1">
      <c r="A282" s="47" t="s">
        <v>370</v>
      </c>
      <c r="B282" s="48"/>
      <c r="C282" s="48"/>
      <c r="D282" s="48"/>
      <c r="E282" s="48"/>
      <c r="F282" s="48"/>
      <c r="G282" s="48"/>
      <c r="H282" s="48"/>
      <c r="I282" s="48"/>
      <c r="J282" s="48"/>
      <c r="K282" s="48"/>
      <c r="L282" s="48"/>
      <c r="M282" s="49"/>
    </row>
    <row r="283" spans="1:13" ht="13.5" customHeight="1">
      <c r="A283" s="409" t="s">
        <v>1</v>
      </c>
      <c r="B283" s="410"/>
      <c r="C283" s="410"/>
      <c r="D283" s="410"/>
      <c r="E283" s="410"/>
      <c r="F283" s="410"/>
      <c r="G283" s="410"/>
      <c r="H283" s="410"/>
      <c r="I283" s="410"/>
      <c r="J283" s="410"/>
      <c r="K283" s="410"/>
      <c r="L283" s="410"/>
      <c r="M283" s="410"/>
    </row>
    <row r="284" spans="1:13" ht="13.5" customHeight="1">
      <c r="A284" s="50"/>
      <c r="B284" s="50"/>
      <c r="C284" s="50"/>
      <c r="D284" s="50"/>
      <c r="E284" s="50"/>
      <c r="F284" s="50"/>
      <c r="G284" s="50"/>
      <c r="H284" s="50"/>
      <c r="I284" s="50"/>
      <c r="J284" s="50"/>
      <c r="K284" s="50"/>
      <c r="L284" s="50"/>
      <c r="M284" s="49"/>
    </row>
    <row r="285" ht="13.5" customHeight="1"/>
    <row r="286" ht="13.5" customHeight="1" thickBot="1"/>
    <row r="287" spans="1:29" ht="61.5">
      <c r="A287" s="33" t="s">
        <v>77</v>
      </c>
      <c r="B287" s="447" t="s">
        <v>590</v>
      </c>
      <c r="C287" s="448"/>
      <c r="D287" s="34" t="s">
        <v>541</v>
      </c>
      <c r="E287" s="34" t="s">
        <v>275</v>
      </c>
      <c r="F287" s="34" t="s">
        <v>271</v>
      </c>
      <c r="G287" s="34" t="s">
        <v>272</v>
      </c>
      <c r="H287" s="34" t="s">
        <v>273</v>
      </c>
      <c r="I287" s="34" t="s">
        <v>274</v>
      </c>
      <c r="J287" s="34" t="s">
        <v>278</v>
      </c>
      <c r="K287" s="34" t="s">
        <v>630</v>
      </c>
      <c r="L287" s="34" t="s">
        <v>276</v>
      </c>
      <c r="M287" s="34" t="s">
        <v>277</v>
      </c>
      <c r="N287" s="35" t="s">
        <v>64</v>
      </c>
      <c r="P287" s="192"/>
      <c r="Z287" s="158"/>
      <c r="AC287" s="193"/>
    </row>
    <row r="288" spans="1:29" ht="19.5" customHeight="1">
      <c r="A288" s="299" t="s">
        <v>78</v>
      </c>
      <c r="B288" s="416" t="s">
        <v>508</v>
      </c>
      <c r="C288" s="414"/>
      <c r="D288" s="28"/>
      <c r="E288" s="28"/>
      <c r="F288" s="28"/>
      <c r="G288" s="28"/>
      <c r="H288" s="28"/>
      <c r="I288" s="28"/>
      <c r="J288" s="28"/>
      <c r="K288" s="28"/>
      <c r="L288" s="28"/>
      <c r="M288" s="28"/>
      <c r="N288" s="13">
        <f>SUM(D288:M288)</f>
        <v>0</v>
      </c>
      <c r="O288" s="356">
        <f>IF(OR(D288="",E288="",F288="",G288="",H288="",I288="",J288="",K288="",L288="",M288=""),1,0)</f>
        <v>1</v>
      </c>
      <c r="P288" s="356">
        <f>O288+O289+O290+O291</f>
        <v>4</v>
      </c>
      <c r="Z288" s="158"/>
      <c r="AC288" s="193"/>
    </row>
    <row r="289" spans="1:29" ht="19.5" customHeight="1">
      <c r="A289" s="299" t="s">
        <v>79</v>
      </c>
      <c r="B289" s="449" t="s">
        <v>507</v>
      </c>
      <c r="C289" s="450"/>
      <c r="D289" s="28"/>
      <c r="E289" s="28"/>
      <c r="F289" s="28"/>
      <c r="G289" s="28"/>
      <c r="H289" s="28"/>
      <c r="I289" s="28"/>
      <c r="J289" s="28"/>
      <c r="K289" s="28"/>
      <c r="L289" s="28"/>
      <c r="M289" s="28"/>
      <c r="N289" s="13">
        <f>SUM(D289:M289)</f>
        <v>0</v>
      </c>
      <c r="O289" s="356">
        <f>IF(OR(D289="",E289="",F289="",G289="",H289="",I289="",J289="",K289="",L289="",M289=""),1,0)</f>
        <v>1</v>
      </c>
      <c r="P289" s="356"/>
      <c r="Z289" s="158"/>
      <c r="AC289" s="193"/>
    </row>
    <row r="290" spans="1:29" ht="19.5" customHeight="1">
      <c r="A290" s="299" t="s">
        <v>80</v>
      </c>
      <c r="B290" s="31" t="s">
        <v>591</v>
      </c>
      <c r="C290" s="32"/>
      <c r="D290" s="28"/>
      <c r="E290" s="28"/>
      <c r="F290" s="28"/>
      <c r="G290" s="28"/>
      <c r="H290" s="28"/>
      <c r="I290" s="28"/>
      <c r="J290" s="28"/>
      <c r="K290" s="28"/>
      <c r="L290" s="28"/>
      <c r="M290" s="28"/>
      <c r="N290" s="13">
        <f>SUM(D290:M290)</f>
        <v>0</v>
      </c>
      <c r="O290" s="356">
        <f>IF(OR(D290="",E290="",F290="",G290="",H290="",I290="",J290="",K290="",L290="",M290=""),1,0)</f>
        <v>1</v>
      </c>
      <c r="P290" s="356"/>
      <c r="Z290" s="158"/>
      <c r="AC290" s="193"/>
    </row>
    <row r="291" spans="1:29" ht="19.5" customHeight="1">
      <c r="A291" s="299" t="s">
        <v>439</v>
      </c>
      <c r="B291" s="31" t="s">
        <v>436</v>
      </c>
      <c r="C291" s="32"/>
      <c r="D291" s="28"/>
      <c r="E291" s="28"/>
      <c r="F291" s="28"/>
      <c r="G291" s="28"/>
      <c r="H291" s="28"/>
      <c r="I291" s="28"/>
      <c r="J291" s="28"/>
      <c r="K291" s="28"/>
      <c r="L291" s="28"/>
      <c r="M291" s="28"/>
      <c r="N291" s="13">
        <f>SUM(D291:M291)</f>
        <v>0</v>
      </c>
      <c r="O291" s="356">
        <f>IF(OR(D291="",E291="",F291="",G291="",H291="",I291="",J291="",K291="",L291="",M291=""),1,0)</f>
        <v>1</v>
      </c>
      <c r="P291" s="357" t="str">
        <f>IF(AND(N291&gt;0,OR(A295="",A295=0)),"ERRO","OK")</f>
        <v>OK</v>
      </c>
      <c r="Z291" s="158"/>
      <c r="AC291" s="193"/>
    </row>
    <row r="292" spans="1:29" ht="19.5" customHeight="1" thickBot="1">
      <c r="A292" s="273" t="s">
        <v>509</v>
      </c>
      <c r="B292" s="454" t="s">
        <v>437</v>
      </c>
      <c r="C292" s="455"/>
      <c r="D292" s="30">
        <f>SUM(D288:D291)</f>
        <v>0</v>
      </c>
      <c r="E292" s="30">
        <f aca="true" t="shared" si="89" ref="E292:L292">SUM(E288:E291)</f>
        <v>0</v>
      </c>
      <c r="F292" s="30">
        <f t="shared" si="89"/>
        <v>0</v>
      </c>
      <c r="G292" s="30">
        <f t="shared" si="89"/>
        <v>0</v>
      </c>
      <c r="H292" s="30">
        <f t="shared" si="89"/>
        <v>0</v>
      </c>
      <c r="I292" s="30">
        <f t="shared" si="89"/>
        <v>0</v>
      </c>
      <c r="J292" s="30">
        <f>SUM(J288:J291)</f>
        <v>0</v>
      </c>
      <c r="K292" s="30">
        <f>SUM(K288:K291)</f>
        <v>0</v>
      </c>
      <c r="L292" s="30">
        <f t="shared" si="89"/>
        <v>0</v>
      </c>
      <c r="M292" s="30">
        <f>SUM(M288:M291)</f>
        <v>0</v>
      </c>
      <c r="N292" s="24">
        <f>SUM(N288:N291)</f>
        <v>0</v>
      </c>
      <c r="P292" s="192"/>
      <c r="Z292" s="158"/>
      <c r="AC292" s="193"/>
    </row>
    <row r="293" spans="1:254" ht="13.5" customHeight="1">
      <c r="A293" s="46"/>
      <c r="B293" s="49"/>
      <c r="C293" s="48"/>
      <c r="D293" s="49"/>
      <c r="E293" s="49"/>
      <c r="F293" s="49"/>
      <c r="G293" s="49"/>
      <c r="H293" s="49"/>
      <c r="I293" s="49"/>
      <c r="J293" s="49"/>
      <c r="K293" s="49"/>
      <c r="L293" s="49"/>
      <c r="M293" s="49"/>
      <c r="Z293" s="203"/>
      <c r="AB293" s="203"/>
      <c r="AD293" s="204"/>
      <c r="AF293" s="204"/>
      <c r="AH293" s="204"/>
      <c r="AJ293" s="204"/>
      <c r="AL293" s="204"/>
      <c r="AN293" s="204"/>
      <c r="AP293" s="204"/>
      <c r="AR293" s="204"/>
      <c r="AT293" s="204"/>
      <c r="AV293" s="204"/>
      <c r="AX293" s="204"/>
      <c r="AZ293" s="204"/>
      <c r="BB293" s="204"/>
      <c r="BD293" s="204"/>
      <c r="BF293" s="204"/>
      <c r="BH293" s="204"/>
      <c r="BJ293" s="204"/>
      <c r="BL293" s="204"/>
      <c r="BN293" s="204"/>
      <c r="BP293" s="204"/>
      <c r="BR293" s="204"/>
      <c r="BT293" s="204"/>
      <c r="BV293" s="204"/>
      <c r="BX293" s="204"/>
      <c r="BZ293" s="204"/>
      <c r="CB293" s="204"/>
      <c r="CD293" s="204"/>
      <c r="CF293" s="204"/>
      <c r="CH293" s="204"/>
      <c r="CJ293" s="204"/>
      <c r="CL293" s="204"/>
      <c r="CN293" s="204"/>
      <c r="CP293" s="204"/>
      <c r="CR293" s="204"/>
      <c r="CT293" s="204"/>
      <c r="CV293" s="204"/>
      <c r="CX293" s="204"/>
      <c r="CZ293" s="204"/>
      <c r="DB293" s="204"/>
      <c r="DD293" s="204"/>
      <c r="DF293" s="204"/>
      <c r="DH293" s="204"/>
      <c r="DJ293" s="204"/>
      <c r="DL293" s="204"/>
      <c r="DN293" s="204"/>
      <c r="DP293" s="204"/>
      <c r="DR293" s="204"/>
      <c r="DT293" s="204"/>
      <c r="DV293" s="204"/>
      <c r="DX293" s="204"/>
      <c r="DZ293" s="204"/>
      <c r="EB293" s="204"/>
      <c r="ED293" s="204"/>
      <c r="EF293" s="204"/>
      <c r="EH293" s="204"/>
      <c r="EJ293" s="204"/>
      <c r="EL293" s="204"/>
      <c r="EN293" s="204"/>
      <c r="EP293" s="204"/>
      <c r="ER293" s="204"/>
      <c r="ET293" s="204"/>
      <c r="EV293" s="204"/>
      <c r="EX293" s="204"/>
      <c r="EZ293" s="204"/>
      <c r="FB293" s="204"/>
      <c r="FD293" s="204"/>
      <c r="FF293" s="204"/>
      <c r="FH293" s="204"/>
      <c r="FJ293" s="204"/>
      <c r="FL293" s="204"/>
      <c r="FN293" s="204"/>
      <c r="FP293" s="204"/>
      <c r="FR293" s="204"/>
      <c r="FT293" s="204"/>
      <c r="FV293" s="204"/>
      <c r="FX293" s="204"/>
      <c r="FZ293" s="204"/>
      <c r="GB293" s="204"/>
      <c r="GD293" s="204"/>
      <c r="GF293" s="204"/>
      <c r="GH293" s="204"/>
      <c r="GJ293" s="204"/>
      <c r="GL293" s="204"/>
      <c r="GN293" s="204"/>
      <c r="GP293" s="204"/>
      <c r="GR293" s="204"/>
      <c r="GT293" s="204"/>
      <c r="GV293" s="204"/>
      <c r="GX293" s="204"/>
      <c r="GZ293" s="204"/>
      <c r="HB293" s="204"/>
      <c r="HD293" s="204"/>
      <c r="HF293" s="204"/>
      <c r="HH293" s="204"/>
      <c r="HJ293" s="204"/>
      <c r="HL293" s="204"/>
      <c r="HN293" s="204"/>
      <c r="HP293" s="204"/>
      <c r="HR293" s="204"/>
      <c r="HT293" s="204"/>
      <c r="HV293" s="204"/>
      <c r="HX293" s="204"/>
      <c r="HZ293" s="204"/>
      <c r="IB293" s="204"/>
      <c r="ID293" s="204"/>
      <c r="IF293" s="204"/>
      <c r="IH293" s="204"/>
      <c r="IJ293" s="204"/>
      <c r="IL293" s="204"/>
      <c r="IN293" s="204"/>
      <c r="IP293" s="204"/>
      <c r="IR293" s="204"/>
      <c r="IT293" s="204"/>
    </row>
    <row r="294" spans="1:13" ht="13.5" customHeight="1" thickBot="1">
      <c r="A294" s="47" t="s">
        <v>540</v>
      </c>
      <c r="B294" s="47"/>
      <c r="C294" s="48"/>
      <c r="D294" s="48"/>
      <c r="E294" s="48"/>
      <c r="F294" s="48"/>
      <c r="G294" s="48"/>
      <c r="H294" s="48"/>
      <c r="I294" s="48"/>
      <c r="J294" s="48"/>
      <c r="K294" s="48"/>
      <c r="L294" s="48"/>
      <c r="M294" s="49"/>
    </row>
    <row r="295" spans="1:14" ht="13.5" customHeight="1" thickBot="1">
      <c r="A295" s="428"/>
      <c r="B295" s="417"/>
      <c r="C295" s="417"/>
      <c r="D295" s="417"/>
      <c r="E295" s="417"/>
      <c r="F295" s="417"/>
      <c r="G295" s="417"/>
      <c r="H295" s="417"/>
      <c r="I295" s="417"/>
      <c r="J295" s="417"/>
      <c r="K295" s="417"/>
      <c r="L295" s="417"/>
      <c r="M295" s="417"/>
      <c r="N295" s="415"/>
    </row>
    <row r="296" spans="1:13" ht="13.5" customHeight="1">
      <c r="A296" s="60"/>
      <c r="B296" s="60"/>
      <c r="C296" s="60"/>
      <c r="D296" s="60"/>
      <c r="E296" s="60"/>
      <c r="F296" s="60"/>
      <c r="G296" s="60"/>
      <c r="H296" s="60"/>
      <c r="I296" s="60"/>
      <c r="J296" s="60"/>
      <c r="K296" s="60"/>
      <c r="L296" s="60"/>
      <c r="M296" s="49"/>
    </row>
    <row r="297" spans="1:13" ht="13.5" customHeight="1">
      <c r="A297" s="47" t="s">
        <v>370</v>
      </c>
      <c r="B297" s="48"/>
      <c r="C297" s="48"/>
      <c r="D297" s="48"/>
      <c r="E297" s="48"/>
      <c r="F297" s="48"/>
      <c r="G297" s="48"/>
      <c r="H297" s="48"/>
      <c r="I297" s="48"/>
      <c r="J297" s="48"/>
      <c r="K297" s="48"/>
      <c r="L297" s="48"/>
      <c r="M297" s="49"/>
    </row>
    <row r="298" spans="1:14" ht="13.5" customHeight="1">
      <c r="A298" s="443" t="s">
        <v>581</v>
      </c>
      <c r="B298" s="694"/>
      <c r="C298" s="694"/>
      <c r="D298" s="694"/>
      <c r="E298" s="694"/>
      <c r="F298" s="694"/>
      <c r="G298" s="694"/>
      <c r="H298" s="694"/>
      <c r="I298" s="694"/>
      <c r="J298" s="694"/>
      <c r="K298" s="694"/>
      <c r="L298" s="694"/>
      <c r="M298" s="694"/>
      <c r="N298" s="694"/>
    </row>
    <row r="299" spans="1:14" ht="13.5" customHeight="1">
      <c r="A299" s="694"/>
      <c r="B299" s="694"/>
      <c r="C299" s="694"/>
      <c r="D299" s="694"/>
      <c r="E299" s="694"/>
      <c r="F299" s="694"/>
      <c r="G299" s="694"/>
      <c r="H299" s="694"/>
      <c r="I299" s="694"/>
      <c r="J299" s="694"/>
      <c r="K299" s="694"/>
      <c r="L299" s="694"/>
      <c r="M299" s="694"/>
      <c r="N299" s="694"/>
    </row>
    <row r="300" spans="1:14" ht="13.5" customHeight="1">
      <c r="A300" s="694"/>
      <c r="B300" s="694"/>
      <c r="C300" s="694"/>
      <c r="D300" s="694"/>
      <c r="E300" s="694"/>
      <c r="F300" s="694"/>
      <c r="G300" s="694"/>
      <c r="H300" s="694"/>
      <c r="I300" s="694"/>
      <c r="J300" s="694"/>
      <c r="K300" s="694"/>
      <c r="L300" s="694"/>
      <c r="M300" s="694"/>
      <c r="N300" s="694"/>
    </row>
    <row r="301" spans="1:13" ht="13.5" customHeight="1">
      <c r="A301" s="61"/>
      <c r="B301" s="126"/>
      <c r="C301" s="126"/>
      <c r="D301" s="126"/>
      <c r="E301" s="126"/>
      <c r="F301" s="126"/>
      <c r="G301" s="126"/>
      <c r="H301" s="126"/>
      <c r="I301" s="126"/>
      <c r="J301" s="126"/>
      <c r="K301" s="126"/>
      <c r="L301" s="126"/>
      <c r="M301" s="126"/>
    </row>
    <row r="302" ht="13.5" customHeight="1"/>
    <row r="303" ht="13.5" customHeight="1" thickBot="1"/>
    <row r="304" spans="1:29" ht="61.5">
      <c r="A304" s="33" t="s">
        <v>339</v>
      </c>
      <c r="B304" s="447" t="s">
        <v>589</v>
      </c>
      <c r="C304" s="448"/>
      <c r="D304" s="34" t="s">
        <v>541</v>
      </c>
      <c r="E304" s="34" t="s">
        <v>275</v>
      </c>
      <c r="F304" s="34" t="s">
        <v>271</v>
      </c>
      <c r="G304" s="34" t="s">
        <v>272</v>
      </c>
      <c r="H304" s="34" t="s">
        <v>273</v>
      </c>
      <c r="I304" s="34" t="s">
        <v>274</v>
      </c>
      <c r="J304" s="34" t="s">
        <v>278</v>
      </c>
      <c r="K304" s="34" t="s">
        <v>630</v>
      </c>
      <c r="L304" s="34" t="s">
        <v>276</v>
      </c>
      <c r="M304" s="34" t="s">
        <v>277</v>
      </c>
      <c r="N304" s="66" t="s">
        <v>64</v>
      </c>
      <c r="O304" s="60"/>
      <c r="P304" s="192"/>
      <c r="Z304" s="158"/>
      <c r="AC304" s="193"/>
    </row>
    <row r="305" spans="1:29" ht="19.5" customHeight="1">
      <c r="A305" s="300" t="s">
        <v>340</v>
      </c>
      <c r="B305" s="451" t="s">
        <v>428</v>
      </c>
      <c r="C305" s="452"/>
      <c r="D305" s="29"/>
      <c r="E305" s="29"/>
      <c r="F305" s="29"/>
      <c r="G305" s="29"/>
      <c r="H305" s="29"/>
      <c r="I305" s="29"/>
      <c r="J305" s="29"/>
      <c r="K305" s="29"/>
      <c r="L305" s="29"/>
      <c r="M305" s="29"/>
      <c r="N305" s="67">
        <f aca="true" t="shared" si="90" ref="N305:N315">SUM(D305:M305)</f>
        <v>0</v>
      </c>
      <c r="O305" s="356">
        <f aca="true" t="shared" si="91" ref="O305:O314">IF(OR(D305="",E305="",F305="",G305="",H305="",I305="",J305="",K305="",L305="",M305=""),1,0)</f>
        <v>1</v>
      </c>
      <c r="P305" s="356">
        <f>O305+O306+O307+O308+O309+O310+O311+O312+O313+O314</f>
        <v>10</v>
      </c>
      <c r="Z305" s="158"/>
      <c r="AC305" s="193"/>
    </row>
    <row r="306" spans="1:29" ht="19.5" customHeight="1">
      <c r="A306" s="300" t="s">
        <v>341</v>
      </c>
      <c r="B306" s="449" t="s">
        <v>430</v>
      </c>
      <c r="C306" s="450"/>
      <c r="D306" s="29"/>
      <c r="E306" s="29"/>
      <c r="F306" s="29"/>
      <c r="G306" s="29"/>
      <c r="H306" s="29"/>
      <c r="I306" s="29"/>
      <c r="J306" s="29"/>
      <c r="K306" s="29"/>
      <c r="L306" s="29"/>
      <c r="M306" s="29"/>
      <c r="N306" s="68">
        <f t="shared" si="90"/>
        <v>0</v>
      </c>
      <c r="O306" s="356">
        <f t="shared" si="91"/>
        <v>1</v>
      </c>
      <c r="P306" s="356"/>
      <c r="Z306" s="158"/>
      <c r="AC306" s="193"/>
    </row>
    <row r="307" spans="1:29" ht="19.5" customHeight="1">
      <c r="A307" s="300" t="s">
        <v>342</v>
      </c>
      <c r="B307" s="422" t="s">
        <v>431</v>
      </c>
      <c r="C307" s="423"/>
      <c r="D307" s="29"/>
      <c r="E307" s="29"/>
      <c r="F307" s="29"/>
      <c r="G307" s="29"/>
      <c r="H307" s="29"/>
      <c r="I307" s="29"/>
      <c r="J307" s="29"/>
      <c r="K307" s="29"/>
      <c r="L307" s="29"/>
      <c r="M307" s="29"/>
      <c r="N307" s="68">
        <f t="shared" si="90"/>
        <v>0</v>
      </c>
      <c r="O307" s="356">
        <f t="shared" si="91"/>
        <v>1</v>
      </c>
      <c r="P307" s="356"/>
      <c r="Z307" s="158"/>
      <c r="AC307" s="193"/>
    </row>
    <row r="308" spans="1:29" ht="19.5" customHeight="1">
      <c r="A308" s="300" t="s">
        <v>343</v>
      </c>
      <c r="B308" s="449" t="s">
        <v>432</v>
      </c>
      <c r="C308" s="450"/>
      <c r="D308" s="29"/>
      <c r="E308" s="29"/>
      <c r="F308" s="29"/>
      <c r="G308" s="29"/>
      <c r="H308" s="29"/>
      <c r="I308" s="29"/>
      <c r="J308" s="29"/>
      <c r="K308" s="29"/>
      <c r="L308" s="29"/>
      <c r="M308" s="29"/>
      <c r="N308" s="68">
        <f t="shared" si="90"/>
        <v>0</v>
      </c>
      <c r="O308" s="356">
        <f t="shared" si="91"/>
        <v>1</v>
      </c>
      <c r="P308" s="356"/>
      <c r="Z308" s="158"/>
      <c r="AC308" s="193"/>
    </row>
    <row r="309" spans="1:29" ht="19.5" customHeight="1">
      <c r="A309" s="300" t="s">
        <v>344</v>
      </c>
      <c r="B309" s="422" t="s">
        <v>442</v>
      </c>
      <c r="C309" s="423"/>
      <c r="D309" s="29"/>
      <c r="E309" s="29"/>
      <c r="F309" s="29"/>
      <c r="G309" s="29"/>
      <c r="H309" s="29"/>
      <c r="I309" s="29"/>
      <c r="J309" s="29"/>
      <c r="K309" s="29"/>
      <c r="L309" s="29"/>
      <c r="M309" s="29"/>
      <c r="N309" s="68">
        <f t="shared" si="90"/>
        <v>0</v>
      </c>
      <c r="O309" s="356">
        <f t="shared" si="91"/>
        <v>1</v>
      </c>
      <c r="P309" s="356"/>
      <c r="Z309" s="158"/>
      <c r="AC309" s="193"/>
    </row>
    <row r="310" spans="1:29" ht="19.5" customHeight="1">
      <c r="A310" s="300" t="s">
        <v>345</v>
      </c>
      <c r="B310" s="422" t="s">
        <v>433</v>
      </c>
      <c r="C310" s="423"/>
      <c r="D310" s="29"/>
      <c r="E310" s="29"/>
      <c r="F310" s="29"/>
      <c r="G310" s="29"/>
      <c r="H310" s="29"/>
      <c r="I310" s="29"/>
      <c r="J310" s="29"/>
      <c r="K310" s="29"/>
      <c r="L310" s="29"/>
      <c r="M310" s="29"/>
      <c r="N310" s="68">
        <f t="shared" si="90"/>
        <v>0</v>
      </c>
      <c r="O310" s="356">
        <f t="shared" si="91"/>
        <v>1</v>
      </c>
      <c r="P310" s="356"/>
      <c r="Z310" s="158"/>
      <c r="AC310" s="193"/>
    </row>
    <row r="311" spans="1:29" ht="19.5" customHeight="1">
      <c r="A311" s="300" t="s">
        <v>352</v>
      </c>
      <c r="B311" s="422" t="s">
        <v>443</v>
      </c>
      <c r="C311" s="423"/>
      <c r="D311" s="29"/>
      <c r="E311" s="29"/>
      <c r="F311" s="29"/>
      <c r="G311" s="29"/>
      <c r="H311" s="29"/>
      <c r="I311" s="29"/>
      <c r="J311" s="29"/>
      <c r="K311" s="29"/>
      <c r="L311" s="29"/>
      <c r="M311" s="29"/>
      <c r="N311" s="68">
        <f t="shared" si="90"/>
        <v>0</v>
      </c>
      <c r="O311" s="356">
        <f t="shared" si="91"/>
        <v>1</v>
      </c>
      <c r="P311" s="356"/>
      <c r="Z311" s="158"/>
      <c r="AC311" s="193"/>
    </row>
    <row r="312" spans="1:29" ht="19.5" customHeight="1">
      <c r="A312" s="300" t="s">
        <v>353</v>
      </c>
      <c r="B312" s="422" t="s">
        <v>444</v>
      </c>
      <c r="C312" s="423"/>
      <c r="D312" s="29"/>
      <c r="E312" s="29"/>
      <c r="F312" s="29"/>
      <c r="G312" s="29"/>
      <c r="H312" s="29"/>
      <c r="I312" s="29"/>
      <c r="J312" s="29"/>
      <c r="K312" s="29"/>
      <c r="L312" s="29"/>
      <c r="M312" s="29"/>
      <c r="N312" s="68">
        <f t="shared" si="90"/>
        <v>0</v>
      </c>
      <c r="O312" s="356">
        <f t="shared" si="91"/>
        <v>1</v>
      </c>
      <c r="P312" s="356"/>
      <c r="Z312" s="158"/>
      <c r="AC312" s="193"/>
    </row>
    <row r="313" spans="1:29" ht="19.5" customHeight="1">
      <c r="A313" s="300" t="s">
        <v>354</v>
      </c>
      <c r="B313" s="422" t="s">
        <v>446</v>
      </c>
      <c r="C313" s="423"/>
      <c r="D313" s="29"/>
      <c r="E313" s="29"/>
      <c r="F313" s="29"/>
      <c r="G313" s="29"/>
      <c r="H313" s="29"/>
      <c r="I313" s="29"/>
      <c r="J313" s="29"/>
      <c r="K313" s="29"/>
      <c r="L313" s="29"/>
      <c r="M313" s="29"/>
      <c r="N313" s="68">
        <f t="shared" si="90"/>
        <v>0</v>
      </c>
      <c r="O313" s="356">
        <f t="shared" si="91"/>
        <v>1</v>
      </c>
      <c r="P313" s="356"/>
      <c r="Z313" s="158"/>
      <c r="AC313" s="193"/>
    </row>
    <row r="314" spans="1:29" ht="19.5" customHeight="1">
      <c r="A314" s="300" t="s">
        <v>355</v>
      </c>
      <c r="B314" s="422" t="s">
        <v>436</v>
      </c>
      <c r="C314" s="423"/>
      <c r="D314" s="29"/>
      <c r="E314" s="29"/>
      <c r="F314" s="29"/>
      <c r="G314" s="29"/>
      <c r="H314" s="29"/>
      <c r="I314" s="29"/>
      <c r="J314" s="29"/>
      <c r="K314" s="29"/>
      <c r="L314" s="29"/>
      <c r="M314" s="29"/>
      <c r="N314" s="68">
        <f t="shared" si="90"/>
        <v>0</v>
      </c>
      <c r="O314" s="356">
        <f t="shared" si="91"/>
        <v>1</v>
      </c>
      <c r="P314" s="357" t="str">
        <f>IF(AND(N314&gt;0,OR(A318="",A318=0)),"ERRO","OK")</f>
        <v>OK</v>
      </c>
      <c r="Z314" s="158"/>
      <c r="AC314" s="193"/>
    </row>
    <row r="315" spans="1:29" ht="19.5" customHeight="1" thickBot="1">
      <c r="A315" s="273" t="s">
        <v>506</v>
      </c>
      <c r="B315" s="426" t="s">
        <v>445</v>
      </c>
      <c r="C315" s="427"/>
      <c r="D315" s="69">
        <f>SUM(D305:D314)</f>
        <v>0</v>
      </c>
      <c r="E315" s="69">
        <f aca="true" t="shared" si="92" ref="E315:M315">SUM(E305:E314)</f>
        <v>0</v>
      </c>
      <c r="F315" s="69">
        <f t="shared" si="92"/>
        <v>0</v>
      </c>
      <c r="G315" s="69">
        <f t="shared" si="92"/>
        <v>0</v>
      </c>
      <c r="H315" s="69">
        <f t="shared" si="92"/>
        <v>0</v>
      </c>
      <c r="I315" s="69">
        <f t="shared" si="92"/>
        <v>0</v>
      </c>
      <c r="J315" s="69">
        <f t="shared" si="92"/>
        <v>0</v>
      </c>
      <c r="K315" s="69">
        <f t="shared" si="92"/>
        <v>0</v>
      </c>
      <c r="L315" s="69">
        <f t="shared" si="92"/>
        <v>0</v>
      </c>
      <c r="M315" s="69">
        <f t="shared" si="92"/>
        <v>0</v>
      </c>
      <c r="N315" s="70">
        <f t="shared" si="90"/>
        <v>0</v>
      </c>
      <c r="O315" s="356"/>
      <c r="P315" s="356"/>
      <c r="Z315" s="158"/>
      <c r="AC315" s="193"/>
    </row>
    <row r="316" spans="1:13" ht="13.5" customHeight="1">
      <c r="A316" s="49"/>
      <c r="B316" s="49"/>
      <c r="C316" s="49"/>
      <c r="D316" s="49"/>
      <c r="E316" s="49"/>
      <c r="F316" s="49"/>
      <c r="G316" s="49"/>
      <c r="H316" s="49"/>
      <c r="I316" s="49"/>
      <c r="J316" s="49"/>
      <c r="K316" s="49"/>
      <c r="L316" s="49"/>
      <c r="M316" s="49"/>
    </row>
    <row r="317" spans="1:13" ht="13.5" customHeight="1" thickBot="1">
      <c r="A317" s="47" t="s">
        <v>517</v>
      </c>
      <c r="B317" s="47"/>
      <c r="C317" s="48"/>
      <c r="D317" s="48"/>
      <c r="E317" s="48"/>
      <c r="F317" s="48"/>
      <c r="G317" s="48"/>
      <c r="H317" s="48"/>
      <c r="I317" s="48"/>
      <c r="J317" s="48"/>
      <c r="K317" s="48"/>
      <c r="L317" s="48"/>
      <c r="M317" s="49"/>
    </row>
    <row r="318" spans="1:14" ht="13.5" customHeight="1" thickBot="1">
      <c r="A318" s="428"/>
      <c r="B318" s="417"/>
      <c r="C318" s="417"/>
      <c r="D318" s="417"/>
      <c r="E318" s="417"/>
      <c r="F318" s="417"/>
      <c r="G318" s="417"/>
      <c r="H318" s="417"/>
      <c r="I318" s="417"/>
      <c r="J318" s="417"/>
      <c r="K318" s="417"/>
      <c r="L318" s="417"/>
      <c r="M318" s="417"/>
      <c r="N318" s="415"/>
    </row>
    <row r="319" spans="1:13" ht="13.5" customHeight="1">
      <c r="A319" s="60"/>
      <c r="B319" s="60"/>
      <c r="C319" s="60"/>
      <c r="D319" s="60"/>
      <c r="E319" s="60"/>
      <c r="F319" s="60"/>
      <c r="G319" s="60"/>
      <c r="H319" s="60"/>
      <c r="I319" s="60"/>
      <c r="J319" s="60"/>
      <c r="K319" s="60"/>
      <c r="L319" s="60"/>
      <c r="M319" s="49"/>
    </row>
    <row r="320" spans="1:13" ht="13.5" customHeight="1">
      <c r="A320" s="53" t="s">
        <v>370</v>
      </c>
      <c r="B320" s="60"/>
      <c r="C320" s="60"/>
      <c r="D320" s="60"/>
      <c r="E320" s="60"/>
      <c r="F320" s="60"/>
      <c r="G320" s="60"/>
      <c r="H320" s="60"/>
      <c r="I320" s="60"/>
      <c r="J320" s="60"/>
      <c r="K320" s="60"/>
      <c r="L320" s="60"/>
      <c r="M320" s="49"/>
    </row>
    <row r="321" spans="1:13" ht="13.5" customHeight="1">
      <c r="A321" s="411" t="s">
        <v>2</v>
      </c>
      <c r="B321" s="412"/>
      <c r="C321" s="412"/>
      <c r="D321" s="412"/>
      <c r="E321" s="412"/>
      <c r="F321" s="412"/>
      <c r="G321" s="412"/>
      <c r="H321" s="412"/>
      <c r="I321" s="412"/>
      <c r="J321" s="412"/>
      <c r="K321" s="412"/>
      <c r="L321" s="412"/>
      <c r="M321" s="49"/>
    </row>
    <row r="322" spans="1:13" ht="13.5" customHeight="1">
      <c r="A322" s="252"/>
      <c r="B322" s="234"/>
      <c r="C322" s="234"/>
      <c r="D322" s="234"/>
      <c r="E322" s="234"/>
      <c r="F322" s="234"/>
      <c r="G322" s="234"/>
      <c r="H322" s="234"/>
      <c r="I322" s="234"/>
      <c r="J322" s="234"/>
      <c r="K322" s="234"/>
      <c r="L322" s="234"/>
      <c r="M322" s="49"/>
    </row>
    <row r="323" ht="13.5" customHeight="1"/>
    <row r="324" ht="13.5" customHeight="1" thickBot="1"/>
    <row r="325" spans="1:29" ht="61.5">
      <c r="A325" s="33" t="s">
        <v>81</v>
      </c>
      <c r="B325" s="447" t="s">
        <v>350</v>
      </c>
      <c r="C325" s="448"/>
      <c r="D325" s="34" t="s">
        <v>541</v>
      </c>
      <c r="E325" s="34" t="s">
        <v>275</v>
      </c>
      <c r="F325" s="34" t="s">
        <v>271</v>
      </c>
      <c r="G325" s="34" t="s">
        <v>272</v>
      </c>
      <c r="H325" s="34" t="s">
        <v>273</v>
      </c>
      <c r="I325" s="34" t="s">
        <v>274</v>
      </c>
      <c r="J325" s="34" t="s">
        <v>278</v>
      </c>
      <c r="K325" s="34" t="s">
        <v>630</v>
      </c>
      <c r="L325" s="34" t="s">
        <v>276</v>
      </c>
      <c r="M325" s="34" t="s">
        <v>277</v>
      </c>
      <c r="N325" s="66" t="s">
        <v>64</v>
      </c>
      <c r="O325" s="60"/>
      <c r="P325" s="192"/>
      <c r="Z325" s="158"/>
      <c r="AC325" s="193"/>
    </row>
    <row r="326" spans="1:29" ht="19.5" customHeight="1">
      <c r="A326" s="300" t="s">
        <v>82</v>
      </c>
      <c r="B326" s="451" t="s">
        <v>446</v>
      </c>
      <c r="C326" s="452"/>
      <c r="D326" s="29"/>
      <c r="E326" s="29"/>
      <c r="F326" s="29"/>
      <c r="G326" s="29"/>
      <c r="H326" s="29"/>
      <c r="I326" s="29"/>
      <c r="J326" s="29"/>
      <c r="K326" s="29"/>
      <c r="L326" s="29"/>
      <c r="M326" s="29"/>
      <c r="N326" s="67">
        <f aca="true" t="shared" si="93" ref="N326:N331">SUM(D326:M326)</f>
        <v>0</v>
      </c>
      <c r="O326" s="356">
        <f>IF(OR(D326="",E326="",F326="",G326="",H326="",I326="",J326="",K326="",L326="",M326=""),1,0)</f>
        <v>1</v>
      </c>
      <c r="P326" s="356">
        <f>O326+O327+O328+O329+O330</f>
        <v>5</v>
      </c>
      <c r="Z326" s="158"/>
      <c r="AC326" s="193"/>
    </row>
    <row r="327" spans="1:29" ht="19.5" customHeight="1">
      <c r="A327" s="300" t="s">
        <v>83</v>
      </c>
      <c r="B327" s="449" t="s">
        <v>447</v>
      </c>
      <c r="C327" s="450"/>
      <c r="D327" s="29"/>
      <c r="E327" s="29"/>
      <c r="F327" s="29"/>
      <c r="G327" s="29"/>
      <c r="H327" s="29"/>
      <c r="I327" s="29"/>
      <c r="J327" s="29"/>
      <c r="K327" s="29"/>
      <c r="L327" s="29"/>
      <c r="M327" s="29"/>
      <c r="N327" s="67">
        <f t="shared" si="93"/>
        <v>0</v>
      </c>
      <c r="O327" s="356">
        <f>IF(OR(D327="",E327="",F327="",G327="",H327="",I327="",J327="",K327="",L327="",M327=""),1,0)</f>
        <v>1</v>
      </c>
      <c r="P327" s="356"/>
      <c r="Z327" s="158"/>
      <c r="AC327" s="193"/>
    </row>
    <row r="328" spans="1:29" ht="19.5" customHeight="1">
      <c r="A328" s="300" t="s">
        <v>84</v>
      </c>
      <c r="B328" s="422" t="s">
        <v>448</v>
      </c>
      <c r="C328" s="423"/>
      <c r="D328" s="29"/>
      <c r="E328" s="29"/>
      <c r="F328" s="29"/>
      <c r="G328" s="29"/>
      <c r="H328" s="29"/>
      <c r="I328" s="29"/>
      <c r="J328" s="29"/>
      <c r="K328" s="29"/>
      <c r="L328" s="29"/>
      <c r="M328" s="29"/>
      <c r="N328" s="67">
        <f t="shared" si="93"/>
        <v>0</v>
      </c>
      <c r="O328" s="356">
        <f>IF(OR(D328="",E328="",F328="",G328="",H328="",I328="",J328="",K328="",L328="",M328=""),1,0)</f>
        <v>1</v>
      </c>
      <c r="P328" s="356"/>
      <c r="Z328" s="158"/>
      <c r="AC328" s="193"/>
    </row>
    <row r="329" spans="1:29" ht="19.5" customHeight="1">
      <c r="A329" s="300" t="s">
        <v>321</v>
      </c>
      <c r="B329" s="449" t="s">
        <v>449</v>
      </c>
      <c r="C329" s="450"/>
      <c r="D329" s="29"/>
      <c r="E329" s="29"/>
      <c r="F329" s="29"/>
      <c r="G329" s="29"/>
      <c r="H329" s="29"/>
      <c r="I329" s="29"/>
      <c r="J329" s="29"/>
      <c r="K329" s="29"/>
      <c r="L329" s="29"/>
      <c r="M329" s="29"/>
      <c r="N329" s="67">
        <f t="shared" si="93"/>
        <v>0</v>
      </c>
      <c r="O329" s="356">
        <f>IF(OR(D329="",E329="",F329="",G329="",H329="",I329="",J329="",K329="",L329="",M329=""),1,0)</f>
        <v>1</v>
      </c>
      <c r="P329" s="356"/>
      <c r="Z329" s="158"/>
      <c r="AC329" s="193"/>
    </row>
    <row r="330" spans="1:29" ht="19.5" customHeight="1">
      <c r="A330" s="300" t="s">
        <v>322</v>
      </c>
      <c r="B330" s="422" t="s">
        <v>436</v>
      </c>
      <c r="C330" s="423"/>
      <c r="D330" s="29"/>
      <c r="E330" s="29"/>
      <c r="F330" s="29"/>
      <c r="G330" s="29"/>
      <c r="H330" s="29"/>
      <c r="I330" s="29"/>
      <c r="J330" s="29"/>
      <c r="K330" s="29"/>
      <c r="L330" s="29"/>
      <c r="M330" s="29"/>
      <c r="N330" s="67">
        <f t="shared" si="93"/>
        <v>0</v>
      </c>
      <c r="O330" s="356">
        <f>IF(OR(D330="",E330="",F330="",G330="",H330="",I330="",J330="",K330="",L330="",M330=""),1,0)</f>
        <v>1</v>
      </c>
      <c r="P330" s="357" t="str">
        <f>IF(AND(N330&gt;0,OR(A334="",A334=0)),"ERRO","OK")</f>
        <v>OK</v>
      </c>
      <c r="Z330" s="158"/>
      <c r="AC330" s="193"/>
    </row>
    <row r="331" spans="1:29" ht="19.5" customHeight="1" thickBot="1">
      <c r="A331" s="273" t="s">
        <v>356</v>
      </c>
      <c r="B331" s="426" t="s">
        <v>437</v>
      </c>
      <c r="C331" s="427"/>
      <c r="D331" s="69">
        <f aca="true" t="shared" si="94" ref="D331:M331">SUM(D326:D330)</f>
        <v>0</v>
      </c>
      <c r="E331" s="69">
        <f t="shared" si="94"/>
        <v>0</v>
      </c>
      <c r="F331" s="69">
        <f t="shared" si="94"/>
        <v>0</v>
      </c>
      <c r="G331" s="69">
        <f t="shared" si="94"/>
        <v>0</v>
      </c>
      <c r="H331" s="69">
        <f t="shared" si="94"/>
        <v>0</v>
      </c>
      <c r="I331" s="69">
        <f t="shared" si="94"/>
        <v>0</v>
      </c>
      <c r="J331" s="69">
        <f t="shared" si="94"/>
        <v>0</v>
      </c>
      <c r="K331" s="69">
        <f t="shared" si="94"/>
        <v>0</v>
      </c>
      <c r="L331" s="69">
        <f t="shared" si="94"/>
        <v>0</v>
      </c>
      <c r="M331" s="69">
        <f t="shared" si="94"/>
        <v>0</v>
      </c>
      <c r="N331" s="70">
        <f t="shared" si="93"/>
        <v>0</v>
      </c>
      <c r="O331" s="60"/>
      <c r="P331" s="206"/>
      <c r="Z331" s="158"/>
      <c r="AC331" s="193"/>
    </row>
    <row r="332" spans="1:13" ht="13.5" customHeight="1">
      <c r="A332" s="49"/>
      <c r="B332" s="49"/>
      <c r="C332" s="49"/>
      <c r="D332" s="49"/>
      <c r="E332" s="49"/>
      <c r="F332" s="49"/>
      <c r="G332" s="49"/>
      <c r="H332" s="49"/>
      <c r="I332" s="49"/>
      <c r="J332" s="49"/>
      <c r="K332" s="49"/>
      <c r="L332" s="49"/>
      <c r="M332" s="49"/>
    </row>
    <row r="333" spans="1:13" ht="13.5" customHeight="1" thickBot="1">
      <c r="A333" s="47" t="s">
        <v>450</v>
      </c>
      <c r="B333" s="47"/>
      <c r="C333" s="48"/>
      <c r="D333" s="48"/>
      <c r="E333" s="48"/>
      <c r="F333" s="48"/>
      <c r="G333" s="48"/>
      <c r="H333" s="48"/>
      <c r="I333" s="48"/>
      <c r="J333" s="48"/>
      <c r="K333" s="48"/>
      <c r="L333" s="48"/>
      <c r="M333" s="49"/>
    </row>
    <row r="334" spans="1:14" ht="13.5" customHeight="1" thickBot="1">
      <c r="A334" s="428"/>
      <c r="B334" s="417"/>
      <c r="C334" s="417"/>
      <c r="D334" s="417"/>
      <c r="E334" s="417"/>
      <c r="F334" s="417"/>
      <c r="G334" s="417"/>
      <c r="H334" s="417"/>
      <c r="I334" s="417"/>
      <c r="J334" s="417"/>
      <c r="K334" s="417"/>
      <c r="L334" s="417"/>
      <c r="M334" s="417"/>
      <c r="N334" s="415"/>
    </row>
    <row r="335" ht="13.5" customHeight="1"/>
    <row r="336" ht="13.5" customHeight="1"/>
    <row r="337" ht="13.5" customHeight="1" thickBot="1"/>
    <row r="338" spans="1:29" ht="61.5">
      <c r="A338" s="33" t="s">
        <v>85</v>
      </c>
      <c r="B338" s="447" t="s">
        <v>498</v>
      </c>
      <c r="C338" s="448"/>
      <c r="D338" s="34" t="s">
        <v>541</v>
      </c>
      <c r="E338" s="34" t="s">
        <v>275</v>
      </c>
      <c r="F338" s="34" t="s">
        <v>271</v>
      </c>
      <c r="G338" s="34" t="s">
        <v>272</v>
      </c>
      <c r="H338" s="34" t="s">
        <v>273</v>
      </c>
      <c r="I338" s="34" t="s">
        <v>274</v>
      </c>
      <c r="J338" s="34" t="s">
        <v>278</v>
      </c>
      <c r="K338" s="34" t="s">
        <v>630</v>
      </c>
      <c r="L338" s="34" t="s">
        <v>276</v>
      </c>
      <c r="M338" s="34" t="s">
        <v>277</v>
      </c>
      <c r="N338" s="66" t="s">
        <v>64</v>
      </c>
      <c r="O338" s="60"/>
      <c r="P338" s="192"/>
      <c r="Z338" s="158"/>
      <c r="AC338" s="193"/>
    </row>
    <row r="339" spans="1:29" ht="19.5" customHeight="1">
      <c r="A339" s="300" t="s">
        <v>86</v>
      </c>
      <c r="B339" s="451" t="s">
        <v>499</v>
      </c>
      <c r="C339" s="452"/>
      <c r="D339" s="29"/>
      <c r="E339" s="29"/>
      <c r="F339" s="29"/>
      <c r="G339" s="29"/>
      <c r="H339" s="29"/>
      <c r="I339" s="29"/>
      <c r="J339" s="29"/>
      <c r="K339" s="29"/>
      <c r="L339" s="29"/>
      <c r="M339" s="29"/>
      <c r="N339" s="67">
        <f aca="true" t="shared" si="95" ref="N339:N345">SUM(D339:M339)</f>
        <v>0</v>
      </c>
      <c r="O339" s="356">
        <f aca="true" t="shared" si="96" ref="O339:O344">IF(OR(D339="",E339="",F339="",G339="",H339="",I339="",J339="",K339="",L339="",M339=""),1,0)</f>
        <v>1</v>
      </c>
      <c r="P339" s="356">
        <f>O339+O340+O341+O342+O343+O344+O345</f>
        <v>6</v>
      </c>
      <c r="Z339" s="158"/>
      <c r="AC339" s="193"/>
    </row>
    <row r="340" spans="1:29" ht="19.5" customHeight="1">
      <c r="A340" s="300" t="s">
        <v>87</v>
      </c>
      <c r="B340" s="449" t="s">
        <v>500</v>
      </c>
      <c r="C340" s="450"/>
      <c r="D340" s="29"/>
      <c r="E340" s="29"/>
      <c r="F340" s="29"/>
      <c r="G340" s="29"/>
      <c r="H340" s="29"/>
      <c r="I340" s="29"/>
      <c r="J340" s="29"/>
      <c r="K340" s="29"/>
      <c r="L340" s="29"/>
      <c r="M340" s="29"/>
      <c r="N340" s="68">
        <f t="shared" si="95"/>
        <v>0</v>
      </c>
      <c r="O340" s="356">
        <f t="shared" si="96"/>
        <v>1</v>
      </c>
      <c r="P340" s="356"/>
      <c r="Z340" s="158"/>
      <c r="AC340" s="193"/>
    </row>
    <row r="341" spans="1:29" ht="19.5" customHeight="1">
      <c r="A341" s="300" t="s">
        <v>88</v>
      </c>
      <c r="B341" s="422" t="s">
        <v>501</v>
      </c>
      <c r="C341" s="423"/>
      <c r="D341" s="29"/>
      <c r="E341" s="29"/>
      <c r="F341" s="29"/>
      <c r="G341" s="29"/>
      <c r="H341" s="29"/>
      <c r="I341" s="29"/>
      <c r="J341" s="29"/>
      <c r="K341" s="29"/>
      <c r="L341" s="29"/>
      <c r="M341" s="29"/>
      <c r="N341" s="68">
        <f t="shared" si="95"/>
        <v>0</v>
      </c>
      <c r="O341" s="356">
        <f t="shared" si="96"/>
        <v>1</v>
      </c>
      <c r="P341" s="356"/>
      <c r="Z341" s="158"/>
      <c r="AC341" s="193"/>
    </row>
    <row r="342" spans="1:29" ht="19.5" customHeight="1">
      <c r="A342" s="300" t="s">
        <v>90</v>
      </c>
      <c r="B342" s="449" t="s">
        <v>502</v>
      </c>
      <c r="C342" s="450"/>
      <c r="D342" s="29"/>
      <c r="E342" s="29"/>
      <c r="F342" s="29"/>
      <c r="G342" s="29"/>
      <c r="H342" s="29"/>
      <c r="I342" s="29"/>
      <c r="J342" s="29"/>
      <c r="K342" s="29"/>
      <c r="L342" s="29"/>
      <c r="M342" s="29"/>
      <c r="N342" s="68">
        <f t="shared" si="95"/>
        <v>0</v>
      </c>
      <c r="O342" s="356">
        <f t="shared" si="96"/>
        <v>1</v>
      </c>
      <c r="P342" s="356"/>
      <c r="Z342" s="158"/>
      <c r="AC342" s="193"/>
    </row>
    <row r="343" spans="1:29" ht="19.5" customHeight="1">
      <c r="A343" s="300" t="s">
        <v>347</v>
      </c>
      <c r="B343" s="422" t="s">
        <v>503</v>
      </c>
      <c r="C343" s="423"/>
      <c r="D343" s="29"/>
      <c r="E343" s="29"/>
      <c r="F343" s="29"/>
      <c r="G343" s="29"/>
      <c r="H343" s="29"/>
      <c r="I343" s="29"/>
      <c r="J343" s="29"/>
      <c r="K343" s="29"/>
      <c r="L343" s="29"/>
      <c r="M343" s="29"/>
      <c r="N343" s="68">
        <f t="shared" si="95"/>
        <v>0</v>
      </c>
      <c r="O343" s="356">
        <f t="shared" si="96"/>
        <v>1</v>
      </c>
      <c r="P343" s="356"/>
      <c r="Z343" s="158"/>
      <c r="AC343" s="193"/>
    </row>
    <row r="344" spans="1:29" ht="19.5" customHeight="1">
      <c r="A344" s="300" t="s">
        <v>504</v>
      </c>
      <c r="B344" s="113" t="s">
        <v>436</v>
      </c>
      <c r="C344" s="114"/>
      <c r="D344" s="115"/>
      <c r="E344" s="115"/>
      <c r="F344" s="115"/>
      <c r="G344" s="115"/>
      <c r="H344" s="115"/>
      <c r="I344" s="115"/>
      <c r="J344" s="115"/>
      <c r="K344" s="115"/>
      <c r="L344" s="115"/>
      <c r="M344" s="115"/>
      <c r="N344" s="68">
        <f t="shared" si="95"/>
        <v>0</v>
      </c>
      <c r="O344" s="356">
        <f t="shared" si="96"/>
        <v>1</v>
      </c>
      <c r="P344" s="357" t="str">
        <f>IF(AND(N344&gt;0,OR(A348="",A348=0)),"ERRO","OK")</f>
        <v>OK</v>
      </c>
      <c r="Z344" s="158"/>
      <c r="AC344" s="193"/>
    </row>
    <row r="345" spans="1:29" ht="19.5" customHeight="1" thickBot="1">
      <c r="A345" s="273" t="s">
        <v>505</v>
      </c>
      <c r="B345" s="426" t="s">
        <v>437</v>
      </c>
      <c r="C345" s="427"/>
      <c r="D345" s="69">
        <f>SUM(D339:D344)</f>
        <v>0</v>
      </c>
      <c r="E345" s="69">
        <f aca="true" t="shared" si="97" ref="E345:L345">SUM(E339:E344)</f>
        <v>0</v>
      </c>
      <c r="F345" s="69">
        <f t="shared" si="97"/>
        <v>0</v>
      </c>
      <c r="G345" s="69">
        <f t="shared" si="97"/>
        <v>0</v>
      </c>
      <c r="H345" s="69">
        <f t="shared" si="97"/>
        <v>0</v>
      </c>
      <c r="I345" s="69">
        <f t="shared" si="97"/>
        <v>0</v>
      </c>
      <c r="J345" s="69">
        <f t="shared" si="97"/>
        <v>0</v>
      </c>
      <c r="K345" s="69">
        <f t="shared" si="97"/>
        <v>0</v>
      </c>
      <c r="L345" s="69">
        <f t="shared" si="97"/>
        <v>0</v>
      </c>
      <c r="M345" s="69">
        <f>SUM(M339:M344)</f>
        <v>0</v>
      </c>
      <c r="N345" s="70">
        <f t="shared" si="95"/>
        <v>0</v>
      </c>
      <c r="O345" s="356"/>
      <c r="P345" s="360"/>
      <c r="Z345" s="158"/>
      <c r="AC345" s="193"/>
    </row>
    <row r="346" ht="13.5" customHeight="1"/>
    <row r="347" spans="1:13" ht="13.5" customHeight="1" thickBot="1">
      <c r="A347" s="47" t="s">
        <v>450</v>
      </c>
      <c r="B347" s="47"/>
      <c r="C347" s="48"/>
      <c r="D347" s="48"/>
      <c r="E347" s="48"/>
      <c r="F347" s="48"/>
      <c r="G347" s="48"/>
      <c r="H347" s="48"/>
      <c r="I347" s="48"/>
      <c r="J347" s="48"/>
      <c r="K347" s="48"/>
      <c r="L347" s="48"/>
      <c r="M347" s="49"/>
    </row>
    <row r="348" spans="1:14" ht="13.5" customHeight="1" thickBot="1">
      <c r="A348" s="428"/>
      <c r="B348" s="417"/>
      <c r="C348" s="417"/>
      <c r="D348" s="417"/>
      <c r="E348" s="417"/>
      <c r="F348" s="417"/>
      <c r="G348" s="417"/>
      <c r="H348" s="417"/>
      <c r="I348" s="417"/>
      <c r="J348" s="417"/>
      <c r="K348" s="417"/>
      <c r="L348" s="417"/>
      <c r="M348" s="417"/>
      <c r="N348" s="415"/>
    </row>
    <row r="349" ht="13.5" customHeight="1"/>
    <row r="350" ht="13.5" customHeight="1"/>
    <row r="351" ht="13.5" customHeight="1" thickBot="1"/>
    <row r="352" spans="1:29" ht="61.5">
      <c r="A352" s="33" t="s">
        <v>518</v>
      </c>
      <c r="B352" s="447" t="s">
        <v>456</v>
      </c>
      <c r="C352" s="448"/>
      <c r="D352" s="34" t="s">
        <v>541</v>
      </c>
      <c r="E352" s="34" t="s">
        <v>275</v>
      </c>
      <c r="F352" s="34" t="s">
        <v>271</v>
      </c>
      <c r="G352" s="34" t="s">
        <v>272</v>
      </c>
      <c r="H352" s="34" t="s">
        <v>273</v>
      </c>
      <c r="I352" s="34" t="s">
        <v>274</v>
      </c>
      <c r="J352" s="34" t="s">
        <v>278</v>
      </c>
      <c r="K352" s="34" t="s">
        <v>630</v>
      </c>
      <c r="L352" s="34" t="s">
        <v>276</v>
      </c>
      <c r="M352" s="34" t="s">
        <v>277</v>
      </c>
      <c r="N352" s="64" t="s">
        <v>64</v>
      </c>
      <c r="O352" s="356"/>
      <c r="P352" s="356"/>
      <c r="Q352" s="239"/>
      <c r="R352" s="239"/>
      <c r="Z352" s="158"/>
      <c r="AC352" s="193"/>
    </row>
    <row r="353" spans="1:29" ht="13.5" customHeight="1">
      <c r="A353" s="444" t="s">
        <v>519</v>
      </c>
      <c r="B353" s="467" t="s">
        <v>582</v>
      </c>
      <c r="C353" s="10" t="s">
        <v>24</v>
      </c>
      <c r="D353" s="227">
        <v>0</v>
      </c>
      <c r="E353" s="227">
        <v>0</v>
      </c>
      <c r="F353" s="229"/>
      <c r="G353" s="229"/>
      <c r="H353" s="229"/>
      <c r="I353" s="229"/>
      <c r="J353" s="229"/>
      <c r="K353" s="229"/>
      <c r="L353" s="227">
        <v>0</v>
      </c>
      <c r="M353" s="229"/>
      <c r="N353" s="36">
        <f aca="true" t="shared" si="98" ref="N353:N372">SUM(D353:M353)</f>
        <v>0</v>
      </c>
      <c r="O353" s="356">
        <f>IF(OR(F353="",G353="",H353="",I353="",J353="",K353="",L353="",M353="",F354="",G354="",H354="",I354="",J354="",K354="",L354="",M354=""),1,0)</f>
        <v>1</v>
      </c>
      <c r="P353" s="356">
        <f>O353+O356+O359+O362+O365+O368+O371+O374</f>
        <v>7</v>
      </c>
      <c r="Q353" s="393"/>
      <c r="R353" s="239"/>
      <c r="Z353" s="158"/>
      <c r="AC353" s="193"/>
    </row>
    <row r="354" spans="1:29" ht="13.5" customHeight="1">
      <c r="A354" s="445"/>
      <c r="B354" s="468"/>
      <c r="C354" s="11" t="s">
        <v>25</v>
      </c>
      <c r="D354" s="228">
        <v>0</v>
      </c>
      <c r="E354" s="228">
        <v>0</v>
      </c>
      <c r="F354" s="230"/>
      <c r="G354" s="230"/>
      <c r="H354" s="230"/>
      <c r="I354" s="230"/>
      <c r="J354" s="230"/>
      <c r="K354" s="230"/>
      <c r="L354" s="228">
        <v>0</v>
      </c>
      <c r="M354" s="230"/>
      <c r="N354" s="37">
        <f t="shared" si="98"/>
        <v>0</v>
      </c>
      <c r="O354" s="356"/>
      <c r="P354" s="356"/>
      <c r="Q354" s="393"/>
      <c r="R354" s="239"/>
      <c r="Z354" s="158"/>
      <c r="AC354" s="193"/>
    </row>
    <row r="355" spans="1:29" ht="13.5" customHeight="1">
      <c r="A355" s="446"/>
      <c r="B355" s="469"/>
      <c r="C355" s="317" t="s">
        <v>270</v>
      </c>
      <c r="D355" s="333">
        <f>SUM(D353:D354)</f>
        <v>0</v>
      </c>
      <c r="E355" s="333">
        <f>SUM(E353:E354)</f>
        <v>0</v>
      </c>
      <c r="F355" s="333">
        <f aca="true" t="shared" si="99" ref="F355:M355">SUM(F353:F354)</f>
        <v>0</v>
      </c>
      <c r="G355" s="333">
        <f t="shared" si="99"/>
        <v>0</v>
      </c>
      <c r="H355" s="333">
        <f t="shared" si="99"/>
        <v>0</v>
      </c>
      <c r="I355" s="333">
        <f t="shared" si="99"/>
        <v>0</v>
      </c>
      <c r="J355" s="333">
        <f t="shared" si="99"/>
        <v>0</v>
      </c>
      <c r="K355" s="333">
        <f t="shared" si="99"/>
        <v>0</v>
      </c>
      <c r="L355" s="333">
        <f t="shared" si="99"/>
        <v>0</v>
      </c>
      <c r="M355" s="333">
        <f t="shared" si="99"/>
        <v>0</v>
      </c>
      <c r="N355" s="319">
        <f t="shared" si="98"/>
        <v>0</v>
      </c>
      <c r="O355" s="243"/>
      <c r="P355" s="356"/>
      <c r="Q355" s="393"/>
      <c r="R355" s="239"/>
      <c r="Z355" s="158"/>
      <c r="AC355" s="193"/>
    </row>
    <row r="356" spans="1:29" ht="13.5" customHeight="1">
      <c r="A356" s="444" t="s">
        <v>520</v>
      </c>
      <c r="B356" s="430" t="s">
        <v>279</v>
      </c>
      <c r="C356" s="38" t="s">
        <v>24</v>
      </c>
      <c r="D356" s="10">
        <v>0</v>
      </c>
      <c r="E356" s="10">
        <v>0</v>
      </c>
      <c r="F356" s="14"/>
      <c r="G356" s="14"/>
      <c r="H356" s="14"/>
      <c r="I356" s="14"/>
      <c r="J356" s="14"/>
      <c r="K356" s="14"/>
      <c r="L356" s="14"/>
      <c r="M356" s="14"/>
      <c r="N356" s="39">
        <f t="shared" si="98"/>
        <v>0</v>
      </c>
      <c r="O356" s="243">
        <f>IF(OR(D356="",E356="",F356="",G356="",H356="",I356="",J356="",K356="",L356="",M356="",D357="",E357="",F357="",G357="",H357="",I357="",J357="",K357="",L357="",M357=""),1,0)</f>
        <v>1</v>
      </c>
      <c r="P356" s="356"/>
      <c r="Q356" s="393"/>
      <c r="R356" s="239"/>
      <c r="Z356" s="158"/>
      <c r="AC356" s="193"/>
    </row>
    <row r="357" spans="1:29" ht="13.5" customHeight="1">
      <c r="A357" s="445"/>
      <c r="B357" s="431"/>
      <c r="C357" s="40" t="s">
        <v>25</v>
      </c>
      <c r="D357" s="11">
        <v>0</v>
      </c>
      <c r="E357" s="11">
        <v>0</v>
      </c>
      <c r="F357" s="16"/>
      <c r="G357" s="16"/>
      <c r="H357" s="16"/>
      <c r="I357" s="16"/>
      <c r="J357" s="16"/>
      <c r="K357" s="16"/>
      <c r="L357" s="16"/>
      <c r="M357" s="16"/>
      <c r="N357" s="41">
        <f t="shared" si="98"/>
        <v>0</v>
      </c>
      <c r="O357" s="243"/>
      <c r="P357" s="356"/>
      <c r="Q357" s="393"/>
      <c r="R357" s="239"/>
      <c r="Z357" s="158"/>
      <c r="AC357" s="193"/>
    </row>
    <row r="358" spans="1:29" ht="13.5" customHeight="1">
      <c r="A358" s="446"/>
      <c r="B358" s="432"/>
      <c r="C358" s="320" t="s">
        <v>270</v>
      </c>
      <c r="D358" s="317">
        <f>SUM(D356:D357)</f>
        <v>0</v>
      </c>
      <c r="E358" s="317">
        <f aca="true" t="shared" si="100" ref="E358:M358">SUM(E356:E357)</f>
        <v>0</v>
      </c>
      <c r="F358" s="317">
        <f t="shared" si="100"/>
        <v>0</v>
      </c>
      <c r="G358" s="317">
        <f t="shared" si="100"/>
        <v>0</v>
      </c>
      <c r="H358" s="318">
        <f t="shared" si="100"/>
        <v>0</v>
      </c>
      <c r="I358" s="317">
        <f t="shared" si="100"/>
        <v>0</v>
      </c>
      <c r="J358" s="317">
        <f t="shared" si="100"/>
        <v>0</v>
      </c>
      <c r="K358" s="317">
        <f t="shared" si="100"/>
        <v>0</v>
      </c>
      <c r="L358" s="317">
        <f t="shared" si="100"/>
        <v>0</v>
      </c>
      <c r="M358" s="317">
        <f t="shared" si="100"/>
        <v>0</v>
      </c>
      <c r="N358" s="321">
        <f t="shared" si="98"/>
        <v>0</v>
      </c>
      <c r="O358" s="243"/>
      <c r="P358" s="356"/>
      <c r="Q358" s="393"/>
      <c r="R358" s="239"/>
      <c r="Z358" s="158"/>
      <c r="AC358" s="193"/>
    </row>
    <row r="359" spans="1:29" ht="13.5" customHeight="1">
      <c r="A359" s="444" t="s">
        <v>521</v>
      </c>
      <c r="B359" s="431" t="s">
        <v>583</v>
      </c>
      <c r="C359" s="116" t="s">
        <v>24</v>
      </c>
      <c r="D359" s="10">
        <v>0</v>
      </c>
      <c r="E359" s="10">
        <v>0</v>
      </c>
      <c r="F359" s="14"/>
      <c r="G359" s="10">
        <v>0</v>
      </c>
      <c r="H359" s="10">
        <v>0</v>
      </c>
      <c r="I359" s="10">
        <v>0</v>
      </c>
      <c r="J359" s="10">
        <v>0</v>
      </c>
      <c r="K359" s="10">
        <v>0</v>
      </c>
      <c r="L359" s="10">
        <v>0</v>
      </c>
      <c r="M359" s="10">
        <v>0</v>
      </c>
      <c r="N359" s="121">
        <f t="shared" si="98"/>
        <v>0</v>
      </c>
      <c r="O359" s="243">
        <f>IF(OR(F359="",F360=""),1,0)</f>
        <v>1</v>
      </c>
      <c r="P359" s="356"/>
      <c r="Q359" s="393"/>
      <c r="R359" s="239"/>
      <c r="Z359" s="158"/>
      <c r="AC359" s="193"/>
    </row>
    <row r="360" spans="1:29" ht="13.5" customHeight="1">
      <c r="A360" s="445"/>
      <c r="B360" s="431"/>
      <c r="C360" s="40" t="s">
        <v>25</v>
      </c>
      <c r="D360" s="11">
        <v>0</v>
      </c>
      <c r="E360" s="11">
        <v>0</v>
      </c>
      <c r="F360" s="16"/>
      <c r="G360" s="11">
        <v>0</v>
      </c>
      <c r="H360" s="11">
        <v>0</v>
      </c>
      <c r="I360" s="11">
        <v>0</v>
      </c>
      <c r="J360" s="11">
        <v>0</v>
      </c>
      <c r="K360" s="11">
        <v>0</v>
      </c>
      <c r="L360" s="11">
        <v>0</v>
      </c>
      <c r="M360" s="11">
        <v>0</v>
      </c>
      <c r="N360" s="37">
        <f t="shared" si="98"/>
        <v>0</v>
      </c>
      <c r="O360" s="243"/>
      <c r="P360" s="356"/>
      <c r="Q360" s="393"/>
      <c r="R360" s="239"/>
      <c r="Z360" s="158"/>
      <c r="AC360" s="193"/>
    </row>
    <row r="361" spans="1:29" ht="13.5" customHeight="1">
      <c r="A361" s="446"/>
      <c r="B361" s="432"/>
      <c r="C361" s="320" t="s">
        <v>270</v>
      </c>
      <c r="D361" s="333">
        <f>SUM(D359:D360)</f>
        <v>0</v>
      </c>
      <c r="E361" s="333">
        <f>SUM(E359:E360)</f>
        <v>0</v>
      </c>
      <c r="F361" s="333">
        <f>SUM(F359:F360)</f>
        <v>0</v>
      </c>
      <c r="G361" s="333">
        <f aca="true" t="shared" si="101" ref="G361:M361">SUM(G359:G360)</f>
        <v>0</v>
      </c>
      <c r="H361" s="333">
        <f t="shared" si="101"/>
        <v>0</v>
      </c>
      <c r="I361" s="333">
        <f t="shared" si="101"/>
        <v>0</v>
      </c>
      <c r="J361" s="333">
        <f t="shared" si="101"/>
        <v>0</v>
      </c>
      <c r="K361" s="333">
        <f t="shared" si="101"/>
        <v>0</v>
      </c>
      <c r="L361" s="333">
        <f t="shared" si="101"/>
        <v>0</v>
      </c>
      <c r="M361" s="333">
        <f t="shared" si="101"/>
        <v>0</v>
      </c>
      <c r="N361" s="321">
        <f t="shared" si="98"/>
        <v>0</v>
      </c>
      <c r="O361" s="243"/>
      <c r="P361" s="356"/>
      <c r="Q361" s="393"/>
      <c r="R361" s="239"/>
      <c r="Z361" s="158"/>
      <c r="AC361" s="193"/>
    </row>
    <row r="362" spans="1:29" ht="13.5" customHeight="1">
      <c r="A362" s="444" t="s">
        <v>522</v>
      </c>
      <c r="B362" s="430" t="s">
        <v>89</v>
      </c>
      <c r="C362" s="38" t="s">
        <v>24</v>
      </c>
      <c r="D362" s="10">
        <v>0</v>
      </c>
      <c r="E362" s="10">
        <v>0</v>
      </c>
      <c r="F362" s="10">
        <v>0</v>
      </c>
      <c r="G362" s="10">
        <v>0</v>
      </c>
      <c r="H362" s="10">
        <v>0</v>
      </c>
      <c r="I362" s="10">
        <v>0</v>
      </c>
      <c r="J362" s="10">
        <v>0</v>
      </c>
      <c r="K362" s="10">
        <v>0</v>
      </c>
      <c r="L362" s="10">
        <v>0</v>
      </c>
      <c r="M362" s="10">
        <v>0</v>
      </c>
      <c r="N362" s="39">
        <f t="shared" si="98"/>
        <v>0</v>
      </c>
      <c r="O362" s="243">
        <f>IF(OR(D362="",E362="",F362="",G362="",H362="",I362="",J362="",K362="",L362="",M362="",D363="",E363="",F363="",G363="",H363="",I363="",J363="",K363="",L363="",M363=""),1,0)</f>
        <v>0</v>
      </c>
      <c r="P362" s="356"/>
      <c r="Q362" s="393"/>
      <c r="R362" s="239"/>
      <c r="Z362" s="158"/>
      <c r="AC362" s="193"/>
    </row>
    <row r="363" spans="1:29" ht="13.5" customHeight="1">
      <c r="A363" s="445"/>
      <c r="B363" s="476"/>
      <c r="C363" s="40" t="s">
        <v>25</v>
      </c>
      <c r="D363" s="11">
        <v>0</v>
      </c>
      <c r="E363" s="11">
        <v>0</v>
      </c>
      <c r="F363" s="11">
        <v>0</v>
      </c>
      <c r="G363" s="11">
        <v>0</v>
      </c>
      <c r="H363" s="11">
        <v>0</v>
      </c>
      <c r="I363" s="11">
        <v>0</v>
      </c>
      <c r="J363" s="11">
        <v>0</v>
      </c>
      <c r="K363" s="11">
        <v>0</v>
      </c>
      <c r="L363" s="11">
        <v>0</v>
      </c>
      <c r="M363" s="11">
        <v>0</v>
      </c>
      <c r="N363" s="41">
        <f t="shared" si="98"/>
        <v>0</v>
      </c>
      <c r="O363" s="243"/>
      <c r="P363" s="356"/>
      <c r="Q363" s="393"/>
      <c r="R363" s="239"/>
      <c r="Z363" s="158"/>
      <c r="AC363" s="193"/>
    </row>
    <row r="364" spans="1:29" ht="13.5" customHeight="1">
      <c r="A364" s="446"/>
      <c r="B364" s="477"/>
      <c r="C364" s="320" t="s">
        <v>270</v>
      </c>
      <c r="D364" s="320">
        <f aca="true" t="shared" si="102" ref="D364:M364">SUM(D362:D363)</f>
        <v>0</v>
      </c>
      <c r="E364" s="320">
        <f t="shared" si="102"/>
        <v>0</v>
      </c>
      <c r="F364" s="320">
        <f t="shared" si="102"/>
        <v>0</v>
      </c>
      <c r="G364" s="320">
        <f t="shared" si="102"/>
        <v>0</v>
      </c>
      <c r="H364" s="322">
        <f t="shared" si="102"/>
        <v>0</v>
      </c>
      <c r="I364" s="320">
        <f t="shared" si="102"/>
        <v>0</v>
      </c>
      <c r="J364" s="320">
        <f t="shared" si="102"/>
        <v>0</v>
      </c>
      <c r="K364" s="320">
        <f t="shared" si="102"/>
        <v>0</v>
      </c>
      <c r="L364" s="320">
        <f t="shared" si="102"/>
        <v>0</v>
      </c>
      <c r="M364" s="320">
        <f t="shared" si="102"/>
        <v>0</v>
      </c>
      <c r="N364" s="321">
        <f t="shared" si="98"/>
        <v>0</v>
      </c>
      <c r="O364" s="243"/>
      <c r="P364" s="356"/>
      <c r="Q364" s="393"/>
      <c r="R364" s="239"/>
      <c r="Z364" s="158"/>
      <c r="AC364" s="193"/>
    </row>
    <row r="365" spans="1:29" ht="13.5" customHeight="1">
      <c r="A365" s="444" t="s">
        <v>523</v>
      </c>
      <c r="B365" s="430" t="s">
        <v>584</v>
      </c>
      <c r="C365" s="38" t="s">
        <v>24</v>
      </c>
      <c r="D365" s="14"/>
      <c r="E365" s="14"/>
      <c r="F365" s="373">
        <v>0</v>
      </c>
      <c r="G365" s="373">
        <v>0</v>
      </c>
      <c r="H365" s="373">
        <v>0</v>
      </c>
      <c r="I365" s="373">
        <v>0</v>
      </c>
      <c r="J365" s="373">
        <v>0</v>
      </c>
      <c r="K365" s="373">
        <v>0</v>
      </c>
      <c r="L365" s="373">
        <v>0</v>
      </c>
      <c r="M365" s="373">
        <v>0</v>
      </c>
      <c r="N365" s="39">
        <f t="shared" si="98"/>
        <v>0</v>
      </c>
      <c r="O365" s="243">
        <f>IF(OR(D365="",E365="",D366="",E366=""),1,0)</f>
        <v>1</v>
      </c>
      <c r="P365" s="356"/>
      <c r="Q365" s="393"/>
      <c r="R365" s="239"/>
      <c r="Z365" s="158"/>
      <c r="AC365" s="193"/>
    </row>
    <row r="366" spans="1:29" ht="13.5" customHeight="1">
      <c r="A366" s="445"/>
      <c r="B366" s="476"/>
      <c r="C366" s="40" t="s">
        <v>25</v>
      </c>
      <c r="D366" s="16"/>
      <c r="E366" s="16"/>
      <c r="F366" s="374">
        <v>0</v>
      </c>
      <c r="G366" s="374">
        <v>0</v>
      </c>
      <c r="H366" s="374">
        <v>0</v>
      </c>
      <c r="I366" s="374">
        <v>0</v>
      </c>
      <c r="J366" s="374">
        <v>0</v>
      </c>
      <c r="K366" s="374">
        <v>0</v>
      </c>
      <c r="L366" s="374">
        <v>0</v>
      </c>
      <c r="M366" s="374">
        <v>0</v>
      </c>
      <c r="N366" s="41">
        <f t="shared" si="98"/>
        <v>0</v>
      </c>
      <c r="O366" s="243"/>
      <c r="P366" s="356"/>
      <c r="Q366" s="393"/>
      <c r="R366" s="239"/>
      <c r="Z366" s="158"/>
      <c r="AC366" s="193"/>
    </row>
    <row r="367" spans="1:29" ht="13.5" customHeight="1">
      <c r="A367" s="446"/>
      <c r="B367" s="477"/>
      <c r="C367" s="320" t="s">
        <v>270</v>
      </c>
      <c r="D367" s="320">
        <f>SUM(D365:D366)</f>
        <v>0</v>
      </c>
      <c r="E367" s="320">
        <f>SUM(E365:E366)</f>
        <v>0</v>
      </c>
      <c r="F367" s="320">
        <f aca="true" t="shared" si="103" ref="F367:M367">SUM(F365:F366)</f>
        <v>0</v>
      </c>
      <c r="G367" s="320">
        <f t="shared" si="103"/>
        <v>0</v>
      </c>
      <c r="H367" s="320">
        <f t="shared" si="103"/>
        <v>0</v>
      </c>
      <c r="I367" s="320">
        <f t="shared" si="103"/>
        <v>0</v>
      </c>
      <c r="J367" s="320">
        <f t="shared" si="103"/>
        <v>0</v>
      </c>
      <c r="K367" s="320">
        <f t="shared" si="103"/>
        <v>0</v>
      </c>
      <c r="L367" s="320">
        <f t="shared" si="103"/>
        <v>0</v>
      </c>
      <c r="M367" s="320">
        <f t="shared" si="103"/>
        <v>0</v>
      </c>
      <c r="N367" s="321">
        <f t="shared" si="98"/>
        <v>0</v>
      </c>
      <c r="O367" s="243"/>
      <c r="P367" s="356"/>
      <c r="Q367" s="393"/>
      <c r="R367" s="239"/>
      <c r="Z367" s="158"/>
      <c r="AC367" s="193"/>
    </row>
    <row r="368" spans="1:29" ht="13.5" customHeight="1">
      <c r="A368" s="444" t="s">
        <v>524</v>
      </c>
      <c r="B368" s="430" t="s">
        <v>585</v>
      </c>
      <c r="C368" s="38" t="s">
        <v>24</v>
      </c>
      <c r="D368" s="14"/>
      <c r="E368" s="14"/>
      <c r="F368" s="373">
        <v>0</v>
      </c>
      <c r="G368" s="373">
        <v>0</v>
      </c>
      <c r="H368" s="373">
        <v>0</v>
      </c>
      <c r="I368" s="373">
        <v>0</v>
      </c>
      <c r="J368" s="373">
        <v>0</v>
      </c>
      <c r="K368" s="373">
        <v>0</v>
      </c>
      <c r="L368" s="373">
        <v>0</v>
      </c>
      <c r="M368" s="373">
        <v>0</v>
      </c>
      <c r="N368" s="39">
        <f t="shared" si="98"/>
        <v>0</v>
      </c>
      <c r="O368" s="243">
        <f>IF(OR(D368="",E368="",D369="",E369=""),1,0)</f>
        <v>1</v>
      </c>
      <c r="P368" s="356"/>
      <c r="Q368" s="393"/>
      <c r="R368" s="239"/>
      <c r="Z368" s="158"/>
      <c r="AC368" s="193"/>
    </row>
    <row r="369" spans="1:29" ht="13.5" customHeight="1">
      <c r="A369" s="445"/>
      <c r="B369" s="476"/>
      <c r="C369" s="40" t="s">
        <v>25</v>
      </c>
      <c r="D369" s="16"/>
      <c r="E369" s="16"/>
      <c r="F369" s="374">
        <v>0</v>
      </c>
      <c r="G369" s="374">
        <v>0</v>
      </c>
      <c r="H369" s="374">
        <v>0</v>
      </c>
      <c r="I369" s="374">
        <v>0</v>
      </c>
      <c r="J369" s="374">
        <v>0</v>
      </c>
      <c r="K369" s="374">
        <v>0</v>
      </c>
      <c r="L369" s="374">
        <v>0</v>
      </c>
      <c r="M369" s="374">
        <v>0</v>
      </c>
      <c r="N369" s="41">
        <f t="shared" si="98"/>
        <v>0</v>
      </c>
      <c r="O369" s="243"/>
      <c r="P369" s="356"/>
      <c r="Q369" s="393"/>
      <c r="R369" s="239"/>
      <c r="Z369" s="158"/>
      <c r="AC369" s="193"/>
    </row>
    <row r="370" spans="1:29" ht="13.5" customHeight="1">
      <c r="A370" s="446"/>
      <c r="B370" s="477"/>
      <c r="C370" s="320" t="s">
        <v>270</v>
      </c>
      <c r="D370" s="320">
        <f>SUM(D368:D369)</f>
        <v>0</v>
      </c>
      <c r="E370" s="320">
        <f>SUM(E368:E369)</f>
        <v>0</v>
      </c>
      <c r="F370" s="320">
        <f aca="true" t="shared" si="104" ref="F370:M370">SUM(F368:F369)</f>
        <v>0</v>
      </c>
      <c r="G370" s="320">
        <f t="shared" si="104"/>
        <v>0</v>
      </c>
      <c r="H370" s="320">
        <f t="shared" si="104"/>
        <v>0</v>
      </c>
      <c r="I370" s="320">
        <f t="shared" si="104"/>
        <v>0</v>
      </c>
      <c r="J370" s="320">
        <f t="shared" si="104"/>
        <v>0</v>
      </c>
      <c r="K370" s="320">
        <f t="shared" si="104"/>
        <v>0</v>
      </c>
      <c r="L370" s="320">
        <f t="shared" si="104"/>
        <v>0</v>
      </c>
      <c r="M370" s="320">
        <f t="shared" si="104"/>
        <v>0</v>
      </c>
      <c r="N370" s="321">
        <f t="shared" si="98"/>
        <v>0</v>
      </c>
      <c r="O370" s="243"/>
      <c r="P370" s="356"/>
      <c r="Q370" s="393"/>
      <c r="R370" s="239"/>
      <c r="Z370" s="158"/>
      <c r="AC370" s="193"/>
    </row>
    <row r="371" spans="1:29" ht="13.5" customHeight="1">
      <c r="A371" s="444" t="s">
        <v>525</v>
      </c>
      <c r="B371" s="430" t="s">
        <v>620</v>
      </c>
      <c r="C371" s="42" t="s">
        <v>24</v>
      </c>
      <c r="D371" s="18"/>
      <c r="E371" s="18"/>
      <c r="F371" s="18"/>
      <c r="G371" s="18"/>
      <c r="H371" s="18"/>
      <c r="I371" s="18"/>
      <c r="J371" s="18"/>
      <c r="K371" s="18"/>
      <c r="L371" s="18"/>
      <c r="M371" s="18"/>
      <c r="N371" s="125">
        <f t="shared" si="98"/>
        <v>0</v>
      </c>
      <c r="O371" s="243">
        <f>IF(OR(D371="",E371="",F371="",G371="",H371="",I371="",J371="",K371="",L371="",M371="",D372="",E372="",F372="",G372="",H372="",I372="",J372="",K372="",L372="",M372=""),1,0)</f>
        <v>1</v>
      </c>
      <c r="P371" s="356"/>
      <c r="Q371" s="393"/>
      <c r="R371" s="239"/>
      <c r="Z371" s="158"/>
      <c r="AC371" s="193"/>
    </row>
    <row r="372" spans="1:29" ht="13.5" customHeight="1">
      <c r="A372" s="445"/>
      <c r="B372" s="431"/>
      <c r="C372" s="44" t="s">
        <v>25</v>
      </c>
      <c r="D372" s="21"/>
      <c r="E372" s="21"/>
      <c r="F372" s="21"/>
      <c r="G372" s="21"/>
      <c r="H372" s="21"/>
      <c r="I372" s="21"/>
      <c r="J372" s="21"/>
      <c r="K372" s="21"/>
      <c r="L372" s="21"/>
      <c r="M372" s="21"/>
      <c r="N372" s="72">
        <f t="shared" si="98"/>
        <v>0</v>
      </c>
      <c r="O372" s="243"/>
      <c r="P372" s="356"/>
      <c r="Q372" s="393"/>
      <c r="R372" s="239"/>
      <c r="Z372" s="158"/>
      <c r="AC372" s="193"/>
    </row>
    <row r="373" spans="1:29" ht="13.5" customHeight="1">
      <c r="A373" s="446"/>
      <c r="B373" s="432"/>
      <c r="C373" s="320" t="s">
        <v>270</v>
      </c>
      <c r="D373" s="320">
        <f aca="true" t="shared" si="105" ref="D373:M373">SUM(D371:D372)</f>
        <v>0</v>
      </c>
      <c r="E373" s="320">
        <f t="shared" si="105"/>
        <v>0</v>
      </c>
      <c r="F373" s="320">
        <f t="shared" si="105"/>
        <v>0</v>
      </c>
      <c r="G373" s="320">
        <f t="shared" si="105"/>
        <v>0</v>
      </c>
      <c r="H373" s="322">
        <f t="shared" si="105"/>
        <v>0</v>
      </c>
      <c r="I373" s="320">
        <f t="shared" si="105"/>
        <v>0</v>
      </c>
      <c r="J373" s="320">
        <f t="shared" si="105"/>
        <v>0</v>
      </c>
      <c r="K373" s="320">
        <f t="shared" si="105"/>
        <v>0</v>
      </c>
      <c r="L373" s="320">
        <f t="shared" si="105"/>
        <v>0</v>
      </c>
      <c r="M373" s="320">
        <f t="shared" si="105"/>
        <v>0</v>
      </c>
      <c r="N373" s="334">
        <f>N371+N372</f>
        <v>0</v>
      </c>
      <c r="O373" s="243"/>
      <c r="P373" s="356"/>
      <c r="Q373" s="393"/>
      <c r="R373" s="239"/>
      <c r="Z373" s="158"/>
      <c r="AC373" s="193"/>
    </row>
    <row r="374" spans="1:29" ht="13.5" customHeight="1">
      <c r="A374" s="444" t="s">
        <v>526</v>
      </c>
      <c r="B374" s="431" t="s">
        <v>621</v>
      </c>
      <c r="C374" s="122" t="s">
        <v>24</v>
      </c>
      <c r="D374" s="123"/>
      <c r="E374" s="123"/>
      <c r="F374" s="123"/>
      <c r="G374" s="123"/>
      <c r="H374" s="123"/>
      <c r="I374" s="123"/>
      <c r="J374" s="123"/>
      <c r="K374" s="123"/>
      <c r="L374" s="123"/>
      <c r="M374" s="123"/>
      <c r="N374" s="124">
        <f>SUM(D374:M374)</f>
        <v>0</v>
      </c>
      <c r="O374" s="243">
        <f>IF(OR(D374="",E374="",F374="",G374="",H374="",I374="",J374="",K374="",L374="",M374="",D375="",E375="",F375="",G375="",H375="",I375="",J375="",K375="",L375="",M375=""),1,0)</f>
        <v>1</v>
      </c>
      <c r="P374" s="356"/>
      <c r="Q374" s="393"/>
      <c r="R374" s="239"/>
      <c r="Z374" s="158"/>
      <c r="AC374" s="193"/>
    </row>
    <row r="375" spans="1:29" ht="13.5" customHeight="1">
      <c r="A375" s="445"/>
      <c r="B375" s="431"/>
      <c r="C375" s="44" t="s">
        <v>25</v>
      </c>
      <c r="D375" s="21"/>
      <c r="E375" s="21"/>
      <c r="F375" s="21"/>
      <c r="G375" s="21"/>
      <c r="H375" s="21"/>
      <c r="I375" s="21"/>
      <c r="J375" s="21"/>
      <c r="K375" s="21"/>
      <c r="L375" s="21"/>
      <c r="M375" s="21"/>
      <c r="N375" s="72">
        <f>SUM(D375:M375)</f>
        <v>0</v>
      </c>
      <c r="O375" s="356"/>
      <c r="P375" s="356"/>
      <c r="Q375" s="393"/>
      <c r="R375" s="239"/>
      <c r="Z375" s="158"/>
      <c r="AC375" s="193"/>
    </row>
    <row r="376" spans="1:29" ht="13.5" customHeight="1" thickBot="1">
      <c r="A376" s="424"/>
      <c r="B376" s="480"/>
      <c r="C376" s="324" t="s">
        <v>270</v>
      </c>
      <c r="D376" s="324">
        <f>SUM(D374:D375)</f>
        <v>0</v>
      </c>
      <c r="E376" s="324">
        <f>SUM(E374:E375)</f>
        <v>0</v>
      </c>
      <c r="F376" s="324">
        <f aca="true" t="shared" si="106" ref="F376:M376">SUM(F374:F375)</f>
        <v>0</v>
      </c>
      <c r="G376" s="324">
        <f t="shared" si="106"/>
        <v>0</v>
      </c>
      <c r="H376" s="325">
        <f t="shared" si="106"/>
        <v>0</v>
      </c>
      <c r="I376" s="324">
        <f t="shared" si="106"/>
        <v>0</v>
      </c>
      <c r="J376" s="324">
        <f t="shared" si="106"/>
        <v>0</v>
      </c>
      <c r="K376" s="324">
        <f t="shared" si="106"/>
        <v>0</v>
      </c>
      <c r="L376" s="324">
        <f t="shared" si="106"/>
        <v>0</v>
      </c>
      <c r="M376" s="324">
        <f t="shared" si="106"/>
        <v>0</v>
      </c>
      <c r="N376" s="335">
        <f>N374+N375</f>
        <v>0</v>
      </c>
      <c r="O376" s="356"/>
      <c r="P376" s="356"/>
      <c r="Q376" s="393"/>
      <c r="R376" s="239"/>
      <c r="Z376" s="158"/>
      <c r="AC376" s="193"/>
    </row>
    <row r="377" spans="1:29" ht="13.5" customHeight="1">
      <c r="A377" s="87"/>
      <c r="B377" s="376"/>
      <c r="C377" s="52"/>
      <c r="D377" s="240" t="str">
        <f aca="true" t="shared" si="107" ref="D377:M377">IF(SUM(D353,D356,D359,D362,D365,D368,D371,D374)&gt;D3,"ERROH",IF(SUM(D354,D357,D360,D363,D366,D369,D372,D375)&gt;D4,"ERROM","OK"))</f>
        <v>OK</v>
      </c>
      <c r="E377" s="240" t="str">
        <f t="shared" si="107"/>
        <v>OK</v>
      </c>
      <c r="F377" s="240" t="str">
        <f t="shared" si="107"/>
        <v>OK</v>
      </c>
      <c r="G377" s="240" t="str">
        <f t="shared" si="107"/>
        <v>OK</v>
      </c>
      <c r="H377" s="240" t="str">
        <f t="shared" si="107"/>
        <v>OK</v>
      </c>
      <c r="I377" s="240" t="str">
        <f t="shared" si="107"/>
        <v>OK</v>
      </c>
      <c r="J377" s="240" t="str">
        <f t="shared" si="107"/>
        <v>OK</v>
      </c>
      <c r="K377" s="240" t="str">
        <f t="shared" si="107"/>
        <v>OK</v>
      </c>
      <c r="L377" s="240" t="str">
        <f t="shared" si="107"/>
        <v>OK</v>
      </c>
      <c r="M377" s="240" t="str">
        <f t="shared" si="107"/>
        <v>OK</v>
      </c>
      <c r="N377" s="52"/>
      <c r="O377" s="369"/>
      <c r="P377" s="369"/>
      <c r="Q377" s="370"/>
      <c r="Z377" s="158"/>
      <c r="AC377" s="193"/>
    </row>
    <row r="378" spans="1:29" ht="13.5" customHeight="1">
      <c r="A378" s="133" t="s">
        <v>370</v>
      </c>
      <c r="B378" s="376"/>
      <c r="C378" s="52"/>
      <c r="D378" s="52"/>
      <c r="E378" s="52"/>
      <c r="F378" s="52"/>
      <c r="G378" s="52"/>
      <c r="H378" s="52"/>
      <c r="I378" s="52"/>
      <c r="J378" s="52"/>
      <c r="K378" s="52"/>
      <c r="L378" s="52"/>
      <c r="M378" s="52"/>
      <c r="N378" s="52"/>
      <c r="O378" s="369"/>
      <c r="P378" s="369"/>
      <c r="Q378" s="370"/>
      <c r="Z378" s="158"/>
      <c r="AC378" s="193"/>
    </row>
    <row r="379" spans="1:29" ht="13.5" customHeight="1">
      <c r="A379" s="442" t="s">
        <v>622</v>
      </c>
      <c r="B379" s="442"/>
      <c r="C379" s="442"/>
      <c r="D379" s="442"/>
      <c r="E379" s="442"/>
      <c r="F379" s="442"/>
      <c r="G379" s="442"/>
      <c r="H379" s="442"/>
      <c r="I379" s="442"/>
      <c r="J379" s="442"/>
      <c r="K379" s="442"/>
      <c r="L379" s="442"/>
      <c r="M379" s="442"/>
      <c r="N379" s="442"/>
      <c r="O379" s="369"/>
      <c r="P379" s="369"/>
      <c r="Q379" s="370"/>
      <c r="Z379" s="158"/>
      <c r="AC379" s="193"/>
    </row>
    <row r="380" spans="1:29" ht="13.5" customHeight="1">
      <c r="A380" s="442"/>
      <c r="B380" s="442"/>
      <c r="C380" s="442"/>
      <c r="D380" s="442"/>
      <c r="E380" s="442"/>
      <c r="F380" s="442"/>
      <c r="G380" s="442"/>
      <c r="H380" s="442"/>
      <c r="I380" s="442"/>
      <c r="J380" s="442"/>
      <c r="K380" s="442"/>
      <c r="L380" s="442"/>
      <c r="M380" s="442"/>
      <c r="N380" s="442"/>
      <c r="O380" s="369"/>
      <c r="P380" s="369"/>
      <c r="Q380" s="370"/>
      <c r="Z380" s="158"/>
      <c r="AC380" s="193"/>
    </row>
    <row r="381" spans="1:29" ht="13.5" customHeight="1">
      <c r="A381" s="442"/>
      <c r="B381" s="442"/>
      <c r="C381" s="442"/>
      <c r="D381" s="442"/>
      <c r="E381" s="442"/>
      <c r="F381" s="442"/>
      <c r="G381" s="442"/>
      <c r="H381" s="442"/>
      <c r="I381" s="442"/>
      <c r="J381" s="442"/>
      <c r="K381" s="442"/>
      <c r="L381" s="442"/>
      <c r="M381" s="442"/>
      <c r="N381" s="442"/>
      <c r="O381" s="369"/>
      <c r="P381" s="369"/>
      <c r="Q381" s="370"/>
      <c r="Z381" s="158"/>
      <c r="AC381" s="193"/>
    </row>
    <row r="382" spans="1:29" ht="13.5" customHeight="1">
      <c r="A382" s="442"/>
      <c r="B382" s="442"/>
      <c r="C382" s="442"/>
      <c r="D382" s="442"/>
      <c r="E382" s="442"/>
      <c r="F382" s="442"/>
      <c r="G382" s="442"/>
      <c r="H382" s="442"/>
      <c r="I382" s="442"/>
      <c r="J382" s="442"/>
      <c r="K382" s="442"/>
      <c r="L382" s="442"/>
      <c r="M382" s="442"/>
      <c r="N382" s="442"/>
      <c r="O382" s="369"/>
      <c r="P382" s="369"/>
      <c r="Q382" s="370"/>
      <c r="Z382" s="158"/>
      <c r="AC382" s="193"/>
    </row>
    <row r="383" spans="1:15" ht="13.5" customHeight="1">
      <c r="A383" s="442"/>
      <c r="B383" s="442"/>
      <c r="C383" s="442"/>
      <c r="D383" s="442"/>
      <c r="E383" s="442"/>
      <c r="F383" s="442"/>
      <c r="G383" s="442"/>
      <c r="H383" s="442"/>
      <c r="I383" s="442"/>
      <c r="J383" s="442"/>
      <c r="K383" s="442"/>
      <c r="L383" s="442"/>
      <c r="M383" s="442"/>
      <c r="N383" s="442"/>
      <c r="O383" s="199"/>
    </row>
    <row r="384" spans="1:15" ht="13.5" customHeight="1">
      <c r="A384" s="207"/>
      <c r="B384" s="201"/>
      <c r="C384" s="199"/>
      <c r="D384" s="201"/>
      <c r="E384" s="201"/>
      <c r="F384" s="201"/>
      <c r="G384" s="201"/>
      <c r="H384" s="201"/>
      <c r="I384" s="201"/>
      <c r="J384" s="201"/>
      <c r="K384" s="201"/>
      <c r="L384" s="201"/>
      <c r="M384" s="201"/>
      <c r="N384" s="199"/>
      <c r="O384" s="199"/>
    </row>
    <row r="385" spans="1:15" ht="13.5" customHeight="1">
      <c r="A385" s="207"/>
      <c r="B385" s="201"/>
      <c r="C385" s="199"/>
      <c r="D385" s="201"/>
      <c r="E385" s="201"/>
      <c r="F385" s="201"/>
      <c r="G385" s="201"/>
      <c r="H385" s="201"/>
      <c r="I385" s="201"/>
      <c r="J385" s="201"/>
      <c r="K385" s="201"/>
      <c r="L385" s="201"/>
      <c r="M385" s="201"/>
      <c r="N385" s="199"/>
      <c r="O385" s="199"/>
    </row>
    <row r="386" spans="1:15" ht="13.5" customHeight="1" thickBot="1">
      <c r="A386" s="207"/>
      <c r="B386" s="201"/>
      <c r="C386" s="199"/>
      <c r="D386" s="201"/>
      <c r="E386" s="201"/>
      <c r="F386" s="201"/>
      <c r="G386" s="201"/>
      <c r="H386" s="201"/>
      <c r="I386" s="201"/>
      <c r="J386" s="201"/>
      <c r="K386" s="201"/>
      <c r="L386" s="201"/>
      <c r="M386" s="201"/>
      <c r="N386" s="199"/>
      <c r="O386" s="199"/>
    </row>
    <row r="387" spans="1:29" ht="61.5">
      <c r="A387" s="33" t="s">
        <v>91</v>
      </c>
      <c r="B387" s="447" t="s">
        <v>586</v>
      </c>
      <c r="C387" s="448"/>
      <c r="D387" s="34" t="s">
        <v>587</v>
      </c>
      <c r="E387" s="34" t="s">
        <v>588</v>
      </c>
      <c r="F387" s="34" t="s">
        <v>271</v>
      </c>
      <c r="G387" s="34" t="s">
        <v>272</v>
      </c>
      <c r="H387" s="34" t="s">
        <v>273</v>
      </c>
      <c r="I387" s="34" t="s">
        <v>274</v>
      </c>
      <c r="J387" s="34" t="s">
        <v>624</v>
      </c>
      <c r="K387" s="34" t="s">
        <v>630</v>
      </c>
      <c r="L387" s="34" t="s">
        <v>276</v>
      </c>
      <c r="M387" s="34" t="s">
        <v>277</v>
      </c>
      <c r="N387" s="35" t="s">
        <v>64</v>
      </c>
      <c r="P387" s="192"/>
      <c r="Z387" s="158"/>
      <c r="AC387" s="193"/>
    </row>
    <row r="388" spans="1:29" ht="13.5" customHeight="1">
      <c r="A388" s="444" t="s">
        <v>92</v>
      </c>
      <c r="B388" s="418" t="s">
        <v>357</v>
      </c>
      <c r="C388" s="38" t="s">
        <v>24</v>
      </c>
      <c r="D388" s="14"/>
      <c r="E388" s="14"/>
      <c r="F388" s="14"/>
      <c r="G388" s="14"/>
      <c r="H388" s="14"/>
      <c r="I388" s="14"/>
      <c r="J388" s="14"/>
      <c r="K388" s="14"/>
      <c r="L388" s="14"/>
      <c r="M388" s="14"/>
      <c r="N388" s="9">
        <f aca="true" t="shared" si="108" ref="N388:N420">SUM(D388:M388)</f>
        <v>0</v>
      </c>
      <c r="O388" s="356">
        <f>IF(OR(D388="",E388="",F388="",G388="",H388="",I388="",J388="",L388="",K388="",M388="",D389="",E389="",F389="",G389="",H389="",I389="",J389="",K389="",L389="",M389=""),1,0)</f>
        <v>1</v>
      </c>
      <c r="P388" s="356">
        <f>O388+O391+O394+O397+O400+O403+O406+O409+O412+O415</f>
        <v>10</v>
      </c>
      <c r="Z388" s="158"/>
      <c r="AC388" s="193"/>
    </row>
    <row r="389" spans="1:29" ht="13.5" customHeight="1">
      <c r="A389" s="445"/>
      <c r="B389" s="419"/>
      <c r="C389" s="40" t="s">
        <v>25</v>
      </c>
      <c r="D389" s="16"/>
      <c r="E389" s="16"/>
      <c r="F389" s="16"/>
      <c r="G389" s="16"/>
      <c r="H389" s="16"/>
      <c r="I389" s="16"/>
      <c r="J389" s="16"/>
      <c r="K389" s="16"/>
      <c r="L389" s="16"/>
      <c r="M389" s="16"/>
      <c r="N389" s="12">
        <f t="shared" si="108"/>
        <v>0</v>
      </c>
      <c r="O389" s="356"/>
      <c r="P389" s="356"/>
      <c r="Z389" s="158"/>
      <c r="AC389" s="193"/>
    </row>
    <row r="390" spans="1:29" ht="13.5" customHeight="1">
      <c r="A390" s="446"/>
      <c r="B390" s="420"/>
      <c r="C390" s="320" t="s">
        <v>270</v>
      </c>
      <c r="D390" s="317">
        <f aca="true" t="shared" si="109" ref="D390:M390">SUM(D388:D389)</f>
        <v>0</v>
      </c>
      <c r="E390" s="317">
        <f t="shared" si="109"/>
        <v>0</v>
      </c>
      <c r="F390" s="317">
        <f t="shared" si="109"/>
        <v>0</v>
      </c>
      <c r="G390" s="317">
        <f t="shared" si="109"/>
        <v>0</v>
      </c>
      <c r="H390" s="318">
        <f t="shared" si="109"/>
        <v>0</v>
      </c>
      <c r="I390" s="317">
        <f t="shared" si="109"/>
        <v>0</v>
      </c>
      <c r="J390" s="317">
        <f t="shared" si="109"/>
        <v>0</v>
      </c>
      <c r="K390" s="317">
        <f t="shared" si="109"/>
        <v>0</v>
      </c>
      <c r="L390" s="317">
        <f t="shared" si="109"/>
        <v>0</v>
      </c>
      <c r="M390" s="317">
        <f t="shared" si="109"/>
        <v>0</v>
      </c>
      <c r="N390" s="327">
        <f t="shared" si="108"/>
        <v>0</v>
      </c>
      <c r="O390" s="356"/>
      <c r="P390" s="356"/>
      <c r="Z390" s="158"/>
      <c r="AC390" s="193"/>
    </row>
    <row r="391" spans="1:29" ht="13.5" customHeight="1">
      <c r="A391" s="444" t="s">
        <v>93</v>
      </c>
      <c r="B391" s="430" t="s">
        <v>94</v>
      </c>
      <c r="C391" s="38" t="s">
        <v>24</v>
      </c>
      <c r="D391" s="14"/>
      <c r="E391" s="14"/>
      <c r="F391" s="14"/>
      <c r="G391" s="14"/>
      <c r="H391" s="14"/>
      <c r="I391" s="14"/>
      <c r="J391" s="14"/>
      <c r="K391" s="14"/>
      <c r="L391" s="14"/>
      <c r="M391" s="14"/>
      <c r="N391" s="9">
        <f t="shared" si="108"/>
        <v>0</v>
      </c>
      <c r="O391" s="356">
        <f>IF(OR(D391="",E391="",F391="",G391="",H391="",I391="",J391="",L391="",K391="",M391="",D392="",E392="",F392="",G392="",H392="",I392="",J392="",K392="",L392="",M392=""),1,0)</f>
        <v>1</v>
      </c>
      <c r="P391" s="356"/>
      <c r="Z391" s="158"/>
      <c r="AC391" s="193"/>
    </row>
    <row r="392" spans="1:29" ht="13.5" customHeight="1">
      <c r="A392" s="445"/>
      <c r="B392" s="431"/>
      <c r="C392" s="40" t="s">
        <v>25</v>
      </c>
      <c r="D392" s="16"/>
      <c r="E392" s="16"/>
      <c r="F392" s="16"/>
      <c r="G392" s="16"/>
      <c r="H392" s="16"/>
      <c r="I392" s="16"/>
      <c r="J392" s="16"/>
      <c r="K392" s="16"/>
      <c r="L392" s="16"/>
      <c r="M392" s="16"/>
      <c r="N392" s="12">
        <f t="shared" si="108"/>
        <v>0</v>
      </c>
      <c r="O392" s="356"/>
      <c r="P392" s="356"/>
      <c r="Z392" s="158"/>
      <c r="AC392" s="193"/>
    </row>
    <row r="393" spans="1:29" ht="13.5" customHeight="1">
      <c r="A393" s="446"/>
      <c r="B393" s="432"/>
      <c r="C393" s="320" t="s">
        <v>270</v>
      </c>
      <c r="D393" s="320">
        <f aca="true" t="shared" si="110" ref="D393:M393">SUM(D391:D392)</f>
        <v>0</v>
      </c>
      <c r="E393" s="320">
        <f t="shared" si="110"/>
        <v>0</v>
      </c>
      <c r="F393" s="320">
        <f t="shared" si="110"/>
        <v>0</v>
      </c>
      <c r="G393" s="320">
        <f t="shared" si="110"/>
        <v>0</v>
      </c>
      <c r="H393" s="322">
        <f t="shared" si="110"/>
        <v>0</v>
      </c>
      <c r="I393" s="320">
        <f t="shared" si="110"/>
        <v>0</v>
      </c>
      <c r="J393" s="320">
        <f t="shared" si="110"/>
        <v>0</v>
      </c>
      <c r="K393" s="317">
        <f t="shared" si="110"/>
        <v>0</v>
      </c>
      <c r="L393" s="320">
        <f t="shared" si="110"/>
        <v>0</v>
      </c>
      <c r="M393" s="320">
        <f t="shared" si="110"/>
        <v>0</v>
      </c>
      <c r="N393" s="327">
        <f t="shared" si="108"/>
        <v>0</v>
      </c>
      <c r="O393" s="356"/>
      <c r="P393" s="356"/>
      <c r="Z393" s="158"/>
      <c r="AC393" s="193"/>
    </row>
    <row r="394" spans="1:29" ht="13.5" customHeight="1">
      <c r="A394" s="444" t="s">
        <v>95</v>
      </c>
      <c r="B394" s="430" t="s">
        <v>96</v>
      </c>
      <c r="C394" s="42" t="s">
        <v>24</v>
      </c>
      <c r="D394" s="14"/>
      <c r="E394" s="14"/>
      <c r="F394" s="14"/>
      <c r="G394" s="14"/>
      <c r="H394" s="14"/>
      <c r="I394" s="14"/>
      <c r="J394" s="14"/>
      <c r="K394" s="14"/>
      <c r="L394" s="14"/>
      <c r="M394" s="14"/>
      <c r="N394" s="20">
        <f t="shared" si="108"/>
        <v>0</v>
      </c>
      <c r="O394" s="356">
        <f>IF(OR(D394="",E394="",F394="",G394="",H394="",I394="",J394="",L394="",K394="",M394="",D395="",E395="",F395="",G395="",H395="",I395="",J395="",K395="",L395="",M395=""),1,0)</f>
        <v>1</v>
      </c>
      <c r="P394" s="356"/>
      <c r="Z394" s="158"/>
      <c r="AC394" s="193"/>
    </row>
    <row r="395" spans="1:29" ht="13.5" customHeight="1">
      <c r="A395" s="445"/>
      <c r="B395" s="431"/>
      <c r="C395" s="44" t="s">
        <v>25</v>
      </c>
      <c r="D395" s="16"/>
      <c r="E395" s="16"/>
      <c r="F395" s="16"/>
      <c r="G395" s="16"/>
      <c r="H395" s="16"/>
      <c r="I395" s="16"/>
      <c r="J395" s="16"/>
      <c r="K395" s="16"/>
      <c r="L395" s="16"/>
      <c r="M395" s="16"/>
      <c r="N395" s="23">
        <f t="shared" si="108"/>
        <v>0</v>
      </c>
      <c r="O395" s="356"/>
      <c r="P395" s="356"/>
      <c r="Z395" s="158"/>
      <c r="AC395" s="193"/>
    </row>
    <row r="396" spans="1:29" ht="13.5" customHeight="1">
      <c r="A396" s="446"/>
      <c r="B396" s="432"/>
      <c r="C396" s="320" t="s">
        <v>270</v>
      </c>
      <c r="D396" s="320">
        <f aca="true" t="shared" si="111" ref="D396:M396">SUM(D394:D395)</f>
        <v>0</v>
      </c>
      <c r="E396" s="320">
        <f t="shared" si="111"/>
        <v>0</v>
      </c>
      <c r="F396" s="320">
        <f t="shared" si="111"/>
        <v>0</v>
      </c>
      <c r="G396" s="320">
        <f t="shared" si="111"/>
        <v>0</v>
      </c>
      <c r="H396" s="322">
        <f t="shared" si="111"/>
        <v>0</v>
      </c>
      <c r="I396" s="320">
        <f t="shared" si="111"/>
        <v>0</v>
      </c>
      <c r="J396" s="320">
        <f t="shared" si="111"/>
        <v>0</v>
      </c>
      <c r="K396" s="317">
        <f>SUM(K394:K395)</f>
        <v>0</v>
      </c>
      <c r="L396" s="320">
        <f t="shared" si="111"/>
        <v>0</v>
      </c>
      <c r="M396" s="320">
        <f t="shared" si="111"/>
        <v>0</v>
      </c>
      <c r="N396" s="327">
        <f t="shared" si="108"/>
        <v>0</v>
      </c>
      <c r="O396" s="356"/>
      <c r="P396" s="356"/>
      <c r="Z396" s="158"/>
      <c r="AC396" s="193"/>
    </row>
    <row r="397" spans="1:29" ht="13.5" customHeight="1">
      <c r="A397" s="444" t="s">
        <v>97</v>
      </c>
      <c r="B397" s="418" t="s">
        <v>98</v>
      </c>
      <c r="C397" s="42" t="s">
        <v>24</v>
      </c>
      <c r="D397" s="14"/>
      <c r="E397" s="14"/>
      <c r="F397" s="14"/>
      <c r="G397" s="14"/>
      <c r="H397" s="14"/>
      <c r="I397" s="14"/>
      <c r="J397" s="14"/>
      <c r="K397" s="14"/>
      <c r="L397" s="14"/>
      <c r="M397" s="14"/>
      <c r="N397" s="20">
        <f t="shared" si="108"/>
        <v>0</v>
      </c>
      <c r="O397" s="356">
        <f>IF(OR(D397="",E397="",F397="",G397="",H397="",I397="",J397="",L397="",K397="",M397="",D398="",E398="",F398="",G398="",H398="",I398="",J398="",K398="",L398="",M398=""),1,0)</f>
        <v>1</v>
      </c>
      <c r="P397" s="356"/>
      <c r="Z397" s="158"/>
      <c r="AC397" s="193"/>
    </row>
    <row r="398" spans="1:29" ht="13.5" customHeight="1">
      <c r="A398" s="445"/>
      <c r="B398" s="419"/>
      <c r="C398" s="44" t="s">
        <v>25</v>
      </c>
      <c r="D398" s="16"/>
      <c r="E398" s="16"/>
      <c r="F398" s="16"/>
      <c r="G398" s="16"/>
      <c r="H398" s="16"/>
      <c r="I398" s="16"/>
      <c r="J398" s="16"/>
      <c r="K398" s="16"/>
      <c r="L398" s="16"/>
      <c r="M398" s="16"/>
      <c r="N398" s="23">
        <f t="shared" si="108"/>
        <v>0</v>
      </c>
      <c r="O398" s="356"/>
      <c r="P398" s="356"/>
      <c r="Z398" s="158"/>
      <c r="AC398" s="193"/>
    </row>
    <row r="399" spans="1:29" ht="13.5" customHeight="1">
      <c r="A399" s="446"/>
      <c r="B399" s="420"/>
      <c r="C399" s="320" t="s">
        <v>270</v>
      </c>
      <c r="D399" s="320">
        <f aca="true" t="shared" si="112" ref="D399:M399">SUM(D397:D398)</f>
        <v>0</v>
      </c>
      <c r="E399" s="320">
        <f t="shared" si="112"/>
        <v>0</v>
      </c>
      <c r="F399" s="320">
        <f t="shared" si="112"/>
        <v>0</v>
      </c>
      <c r="G399" s="320">
        <f t="shared" si="112"/>
        <v>0</v>
      </c>
      <c r="H399" s="322">
        <f t="shared" si="112"/>
        <v>0</v>
      </c>
      <c r="I399" s="320">
        <f t="shared" si="112"/>
        <v>0</v>
      </c>
      <c r="J399" s="320">
        <f t="shared" si="112"/>
        <v>0</v>
      </c>
      <c r="K399" s="317">
        <f>SUM(K397:K398)</f>
        <v>0</v>
      </c>
      <c r="L399" s="320">
        <f t="shared" si="112"/>
        <v>0</v>
      </c>
      <c r="M399" s="320">
        <f t="shared" si="112"/>
        <v>0</v>
      </c>
      <c r="N399" s="327">
        <f t="shared" si="108"/>
        <v>0</v>
      </c>
      <c r="O399" s="356"/>
      <c r="P399" s="356"/>
      <c r="Z399" s="158"/>
      <c r="AC399" s="193"/>
    </row>
    <row r="400" spans="1:29" ht="13.5" customHeight="1">
      <c r="A400" s="444" t="s">
        <v>99</v>
      </c>
      <c r="B400" s="418" t="s">
        <v>100</v>
      </c>
      <c r="C400" s="42" t="s">
        <v>24</v>
      </c>
      <c r="D400" s="14"/>
      <c r="E400" s="14"/>
      <c r="F400" s="14"/>
      <c r="G400" s="14"/>
      <c r="H400" s="14"/>
      <c r="I400" s="14"/>
      <c r="J400" s="14"/>
      <c r="K400" s="14"/>
      <c r="L400" s="14"/>
      <c r="M400" s="14"/>
      <c r="N400" s="20">
        <f t="shared" si="108"/>
        <v>0</v>
      </c>
      <c r="O400" s="356">
        <f>IF(OR(D400="",E400="",F400="",G400="",H400="",I400="",J400="",L400="",K400="",M400="",D401="",E401="",F401="",G401="",H401="",I401="",J401="",K401="",L401="",M401=""),1,0)</f>
        <v>1</v>
      </c>
      <c r="P400" s="356"/>
      <c r="Z400" s="158"/>
      <c r="AC400" s="193"/>
    </row>
    <row r="401" spans="1:29" ht="13.5" customHeight="1">
      <c r="A401" s="445"/>
      <c r="B401" s="419"/>
      <c r="C401" s="44" t="s">
        <v>25</v>
      </c>
      <c r="D401" s="16"/>
      <c r="E401" s="16"/>
      <c r="F401" s="16"/>
      <c r="G401" s="16"/>
      <c r="H401" s="16"/>
      <c r="I401" s="16"/>
      <c r="J401" s="16"/>
      <c r="K401" s="16"/>
      <c r="L401" s="16"/>
      <c r="M401" s="16"/>
      <c r="N401" s="23">
        <f t="shared" si="108"/>
        <v>0</v>
      </c>
      <c r="O401" s="356"/>
      <c r="P401" s="356"/>
      <c r="Z401" s="158"/>
      <c r="AC401" s="193"/>
    </row>
    <row r="402" spans="1:29" ht="13.5" customHeight="1">
      <c r="A402" s="446"/>
      <c r="B402" s="420"/>
      <c r="C402" s="320" t="s">
        <v>270</v>
      </c>
      <c r="D402" s="320">
        <f aca="true" t="shared" si="113" ref="D402:M402">SUM(D400:D401)</f>
        <v>0</v>
      </c>
      <c r="E402" s="320">
        <f t="shared" si="113"/>
        <v>0</v>
      </c>
      <c r="F402" s="320">
        <f t="shared" si="113"/>
        <v>0</v>
      </c>
      <c r="G402" s="320">
        <f t="shared" si="113"/>
        <v>0</v>
      </c>
      <c r="H402" s="320">
        <f t="shared" si="113"/>
        <v>0</v>
      </c>
      <c r="I402" s="320">
        <f t="shared" si="113"/>
        <v>0</v>
      </c>
      <c r="J402" s="320">
        <f t="shared" si="113"/>
        <v>0</v>
      </c>
      <c r="K402" s="317">
        <f>SUM(K400:K401)</f>
        <v>0</v>
      </c>
      <c r="L402" s="320">
        <f t="shared" si="113"/>
        <v>0</v>
      </c>
      <c r="M402" s="320">
        <f t="shared" si="113"/>
        <v>0</v>
      </c>
      <c r="N402" s="327">
        <f t="shared" si="108"/>
        <v>0</v>
      </c>
      <c r="O402" s="356"/>
      <c r="P402" s="356"/>
      <c r="Z402" s="158"/>
      <c r="AC402" s="193"/>
    </row>
    <row r="403" spans="1:29" ht="13.5" customHeight="1">
      <c r="A403" s="444" t="s">
        <v>101</v>
      </c>
      <c r="B403" s="418" t="s">
        <v>280</v>
      </c>
      <c r="C403" s="42" t="s">
        <v>24</v>
      </c>
      <c r="D403" s="14"/>
      <c r="E403" s="14"/>
      <c r="F403" s="14"/>
      <c r="G403" s="14"/>
      <c r="H403" s="14"/>
      <c r="I403" s="14"/>
      <c r="J403" s="14"/>
      <c r="K403" s="14"/>
      <c r="L403" s="14"/>
      <c r="M403" s="14"/>
      <c r="N403" s="20">
        <f t="shared" si="108"/>
        <v>0</v>
      </c>
      <c r="O403" s="356">
        <f>IF(OR(D403="",E403="",F403="",G403="",H403="",I403="",J403="",L403="",K403="",M403="",D404="",E404="",F404="",G404="",H404="",I404="",J404="",K404="",L404="",M404=""),1,0)</f>
        <v>1</v>
      </c>
      <c r="P403" s="356"/>
      <c r="Z403" s="158"/>
      <c r="AC403" s="193"/>
    </row>
    <row r="404" spans="1:29" ht="13.5" customHeight="1">
      <c r="A404" s="445"/>
      <c r="B404" s="419"/>
      <c r="C404" s="44" t="s">
        <v>25</v>
      </c>
      <c r="D404" s="16"/>
      <c r="E404" s="16"/>
      <c r="F404" s="16"/>
      <c r="G404" s="16"/>
      <c r="H404" s="16"/>
      <c r="I404" s="16"/>
      <c r="J404" s="16"/>
      <c r="K404" s="16"/>
      <c r="L404" s="16"/>
      <c r="M404" s="16"/>
      <c r="N404" s="23">
        <f t="shared" si="108"/>
        <v>0</v>
      </c>
      <c r="O404" s="356"/>
      <c r="P404" s="356"/>
      <c r="Z404" s="158"/>
      <c r="AC404" s="193"/>
    </row>
    <row r="405" spans="1:29" ht="13.5" customHeight="1">
      <c r="A405" s="446"/>
      <c r="B405" s="420"/>
      <c r="C405" s="320" t="s">
        <v>270</v>
      </c>
      <c r="D405" s="320">
        <f aca="true" t="shared" si="114" ref="D405:M405">SUM(D403:D404)</f>
        <v>0</v>
      </c>
      <c r="E405" s="320">
        <f t="shared" si="114"/>
        <v>0</v>
      </c>
      <c r="F405" s="320">
        <f t="shared" si="114"/>
        <v>0</v>
      </c>
      <c r="G405" s="320">
        <f t="shared" si="114"/>
        <v>0</v>
      </c>
      <c r="H405" s="320">
        <f t="shared" si="114"/>
        <v>0</v>
      </c>
      <c r="I405" s="320">
        <f t="shared" si="114"/>
        <v>0</v>
      </c>
      <c r="J405" s="320">
        <f t="shared" si="114"/>
        <v>0</v>
      </c>
      <c r="K405" s="317">
        <f>SUM(K403:K404)</f>
        <v>0</v>
      </c>
      <c r="L405" s="320">
        <f t="shared" si="114"/>
        <v>0</v>
      </c>
      <c r="M405" s="320">
        <f t="shared" si="114"/>
        <v>0</v>
      </c>
      <c r="N405" s="327">
        <f t="shared" si="108"/>
        <v>0</v>
      </c>
      <c r="O405" s="356"/>
      <c r="P405" s="356"/>
      <c r="Z405" s="158"/>
      <c r="AC405" s="193"/>
    </row>
    <row r="406" spans="1:29" ht="13.5" customHeight="1">
      <c r="A406" s="444" t="s">
        <v>102</v>
      </c>
      <c r="B406" s="430" t="s">
        <v>327</v>
      </c>
      <c r="C406" s="38" t="s">
        <v>24</v>
      </c>
      <c r="D406" s="14"/>
      <c r="E406" s="14"/>
      <c r="F406" s="14"/>
      <c r="G406" s="14"/>
      <c r="H406" s="14"/>
      <c r="I406" s="14"/>
      <c r="J406" s="14"/>
      <c r="K406" s="14"/>
      <c r="L406" s="14"/>
      <c r="M406" s="14"/>
      <c r="N406" s="9">
        <f t="shared" si="108"/>
        <v>0</v>
      </c>
      <c r="O406" s="356">
        <f>IF(OR(D406="",E406="",F406="",G406="",H406="",I406="",J406="",L406="",K406="",M406="",D407="",E407="",F407="",G407="",H407="",I407="",J407="",K407="",L407="",M407=""),1,0)</f>
        <v>1</v>
      </c>
      <c r="P406" s="356"/>
      <c r="Z406" s="158"/>
      <c r="AC406" s="193"/>
    </row>
    <row r="407" spans="1:29" ht="13.5" customHeight="1">
      <c r="A407" s="445"/>
      <c r="B407" s="431"/>
      <c r="C407" s="40" t="s">
        <v>25</v>
      </c>
      <c r="D407" s="16"/>
      <c r="E407" s="16"/>
      <c r="F407" s="16"/>
      <c r="G407" s="16"/>
      <c r="H407" s="16"/>
      <c r="I407" s="16"/>
      <c r="J407" s="16"/>
      <c r="K407" s="16"/>
      <c r="L407" s="16"/>
      <c r="M407" s="16"/>
      <c r="N407" s="12">
        <f t="shared" si="108"/>
        <v>0</v>
      </c>
      <c r="O407" s="356"/>
      <c r="P407" s="356"/>
      <c r="Z407" s="158"/>
      <c r="AC407" s="193"/>
    </row>
    <row r="408" spans="1:29" ht="13.5" customHeight="1">
      <c r="A408" s="446"/>
      <c r="B408" s="432"/>
      <c r="C408" s="320" t="s">
        <v>270</v>
      </c>
      <c r="D408" s="320">
        <f aca="true" t="shared" si="115" ref="D408:M408">SUM(D406:D407)</f>
        <v>0</v>
      </c>
      <c r="E408" s="320">
        <f t="shared" si="115"/>
        <v>0</v>
      </c>
      <c r="F408" s="320">
        <f t="shared" si="115"/>
        <v>0</v>
      </c>
      <c r="G408" s="320">
        <f t="shared" si="115"/>
        <v>0</v>
      </c>
      <c r="H408" s="322">
        <f t="shared" si="115"/>
        <v>0</v>
      </c>
      <c r="I408" s="320">
        <f t="shared" si="115"/>
        <v>0</v>
      </c>
      <c r="J408" s="320">
        <f t="shared" si="115"/>
        <v>0</v>
      </c>
      <c r="K408" s="317">
        <f>SUM(K406:K407)</f>
        <v>0</v>
      </c>
      <c r="L408" s="320">
        <f t="shared" si="115"/>
        <v>0</v>
      </c>
      <c r="M408" s="320">
        <f t="shared" si="115"/>
        <v>0</v>
      </c>
      <c r="N408" s="327">
        <f t="shared" si="108"/>
        <v>0</v>
      </c>
      <c r="O408" s="356"/>
      <c r="P408" s="356"/>
      <c r="Z408" s="158"/>
      <c r="AC408" s="193"/>
    </row>
    <row r="409" spans="1:29" ht="13.5" customHeight="1">
      <c r="A409" s="444" t="s">
        <v>103</v>
      </c>
      <c r="B409" s="418" t="s">
        <v>104</v>
      </c>
      <c r="C409" s="38" t="s">
        <v>24</v>
      </c>
      <c r="D409" s="14"/>
      <c r="E409" s="14"/>
      <c r="F409" s="14"/>
      <c r="G409" s="14"/>
      <c r="H409" s="14"/>
      <c r="I409" s="14"/>
      <c r="J409" s="14"/>
      <c r="K409" s="14"/>
      <c r="L409" s="14"/>
      <c r="M409" s="14"/>
      <c r="N409" s="9">
        <f t="shared" si="108"/>
        <v>0</v>
      </c>
      <c r="O409" s="356">
        <f>IF(OR(D409="",E409="",F409="",G409="",H409="",I409="",J409="",L409="",K409="",M409="",D410="",E410="",F410="",G410="",H410="",I410="",J410="",K410="",L410="",M410=""),1,0)</f>
        <v>1</v>
      </c>
      <c r="P409" s="356"/>
      <c r="Z409" s="158"/>
      <c r="AC409" s="193"/>
    </row>
    <row r="410" spans="1:29" ht="13.5" customHeight="1">
      <c r="A410" s="445"/>
      <c r="B410" s="419"/>
      <c r="C410" s="40" t="s">
        <v>25</v>
      </c>
      <c r="D410" s="16"/>
      <c r="E410" s="16"/>
      <c r="F410" s="16"/>
      <c r="G410" s="16"/>
      <c r="H410" s="16"/>
      <c r="I410" s="16"/>
      <c r="J410" s="16"/>
      <c r="K410" s="16"/>
      <c r="L410" s="16"/>
      <c r="M410" s="16"/>
      <c r="N410" s="12">
        <f t="shared" si="108"/>
        <v>0</v>
      </c>
      <c r="O410" s="356"/>
      <c r="P410" s="356"/>
      <c r="Z410" s="158"/>
      <c r="AC410" s="193"/>
    </row>
    <row r="411" spans="1:29" ht="13.5" customHeight="1">
      <c r="A411" s="446"/>
      <c r="B411" s="420"/>
      <c r="C411" s="320" t="s">
        <v>270</v>
      </c>
      <c r="D411" s="320">
        <f aca="true" t="shared" si="116" ref="D411:M411">SUM(D409:D410)</f>
        <v>0</v>
      </c>
      <c r="E411" s="320">
        <f t="shared" si="116"/>
        <v>0</v>
      </c>
      <c r="F411" s="320">
        <f t="shared" si="116"/>
        <v>0</v>
      </c>
      <c r="G411" s="320">
        <f t="shared" si="116"/>
        <v>0</v>
      </c>
      <c r="H411" s="322">
        <f t="shared" si="116"/>
        <v>0</v>
      </c>
      <c r="I411" s="320">
        <f t="shared" si="116"/>
        <v>0</v>
      </c>
      <c r="J411" s="320">
        <f t="shared" si="116"/>
        <v>0</v>
      </c>
      <c r="K411" s="317">
        <f t="shared" si="116"/>
        <v>0</v>
      </c>
      <c r="L411" s="320">
        <f t="shared" si="116"/>
        <v>0</v>
      </c>
      <c r="M411" s="320">
        <f t="shared" si="116"/>
        <v>0</v>
      </c>
      <c r="N411" s="327">
        <f t="shared" si="108"/>
        <v>0</v>
      </c>
      <c r="O411" s="356"/>
      <c r="P411" s="356"/>
      <c r="Z411" s="158"/>
      <c r="AC411" s="193"/>
    </row>
    <row r="412" spans="1:255" ht="13.5" customHeight="1">
      <c r="A412" s="444" t="s">
        <v>510</v>
      </c>
      <c r="B412" s="418" t="s">
        <v>512</v>
      </c>
      <c r="C412" s="38" t="s">
        <v>24</v>
      </c>
      <c r="D412" s="14"/>
      <c r="E412" s="14"/>
      <c r="F412" s="14"/>
      <c r="G412" s="14"/>
      <c r="H412" s="14"/>
      <c r="I412" s="14"/>
      <c r="J412" s="14"/>
      <c r="K412" s="14"/>
      <c r="L412" s="14"/>
      <c r="M412" s="14"/>
      <c r="N412" s="9">
        <f t="shared" si="108"/>
        <v>0</v>
      </c>
      <c r="O412" s="356">
        <f>IF(OR(D412="",E412="",F412="",G412="",H412="",I412="",J412="",L412="",K412="",M412="",D413="",E413="",F413="",G413="",H413="",I413="",J413="",K413="",L413="",M413=""),1,0)</f>
        <v>1</v>
      </c>
      <c r="P412" s="356"/>
      <c r="Z412" s="158"/>
      <c r="AA412" s="203"/>
      <c r="AC412" s="203"/>
      <c r="AE412" s="204"/>
      <c r="AG412" s="204"/>
      <c r="AI412" s="204"/>
      <c r="AK412" s="204"/>
      <c r="AM412" s="204"/>
      <c r="AO412" s="204"/>
      <c r="AQ412" s="204"/>
      <c r="AS412" s="204"/>
      <c r="AU412" s="204"/>
      <c r="AW412" s="204"/>
      <c r="AY412" s="204"/>
      <c r="BA412" s="204"/>
      <c r="BC412" s="204"/>
      <c r="BE412" s="204"/>
      <c r="BG412" s="204"/>
      <c r="BI412" s="204"/>
      <c r="BK412" s="204"/>
      <c r="BM412" s="204"/>
      <c r="BO412" s="204"/>
      <c r="BQ412" s="204"/>
      <c r="BS412" s="204"/>
      <c r="BU412" s="204"/>
      <c r="BW412" s="204"/>
      <c r="BY412" s="204"/>
      <c r="CA412" s="204"/>
      <c r="CC412" s="204"/>
      <c r="CE412" s="204"/>
      <c r="CG412" s="204"/>
      <c r="CI412" s="204"/>
      <c r="CK412" s="204"/>
      <c r="CM412" s="204"/>
      <c r="CO412" s="204"/>
      <c r="CQ412" s="204"/>
      <c r="CS412" s="204"/>
      <c r="CU412" s="204"/>
      <c r="CW412" s="204"/>
      <c r="CY412" s="204"/>
      <c r="DA412" s="204"/>
      <c r="DC412" s="204"/>
      <c r="DE412" s="204"/>
      <c r="DG412" s="204"/>
      <c r="DI412" s="204"/>
      <c r="DK412" s="204"/>
      <c r="DM412" s="204"/>
      <c r="DO412" s="204"/>
      <c r="DQ412" s="204"/>
      <c r="DS412" s="204"/>
      <c r="DU412" s="204"/>
      <c r="DW412" s="204"/>
      <c r="DY412" s="204"/>
      <c r="EA412" s="204"/>
      <c r="EC412" s="204"/>
      <c r="EE412" s="204"/>
      <c r="EG412" s="204"/>
      <c r="EI412" s="204"/>
      <c r="EK412" s="204"/>
      <c r="EM412" s="204"/>
      <c r="EO412" s="204"/>
      <c r="EQ412" s="204"/>
      <c r="ES412" s="204"/>
      <c r="EU412" s="204"/>
      <c r="EW412" s="204"/>
      <c r="EY412" s="204"/>
      <c r="FA412" s="204"/>
      <c r="FC412" s="204"/>
      <c r="FE412" s="204"/>
      <c r="FG412" s="204"/>
      <c r="FI412" s="204"/>
      <c r="FK412" s="204"/>
      <c r="FM412" s="204"/>
      <c r="FO412" s="204"/>
      <c r="FQ412" s="204"/>
      <c r="FS412" s="204"/>
      <c r="FU412" s="204"/>
      <c r="FW412" s="204"/>
      <c r="FY412" s="204"/>
      <c r="GA412" s="204"/>
      <c r="GC412" s="204"/>
      <c r="GE412" s="204"/>
      <c r="GG412" s="204"/>
      <c r="GI412" s="204"/>
      <c r="GK412" s="204"/>
      <c r="GM412" s="204"/>
      <c r="GO412" s="204"/>
      <c r="GQ412" s="204"/>
      <c r="GS412" s="204"/>
      <c r="GU412" s="204"/>
      <c r="GW412" s="204"/>
      <c r="GY412" s="204"/>
      <c r="HA412" s="204"/>
      <c r="HC412" s="204"/>
      <c r="HE412" s="204"/>
      <c r="HG412" s="204"/>
      <c r="HI412" s="204"/>
      <c r="HK412" s="204"/>
      <c r="HM412" s="204"/>
      <c r="HO412" s="204"/>
      <c r="HQ412" s="204"/>
      <c r="HS412" s="204"/>
      <c r="HU412" s="204"/>
      <c r="HW412" s="204"/>
      <c r="HY412" s="204"/>
      <c r="IA412" s="204"/>
      <c r="IC412" s="204"/>
      <c r="IE412" s="204"/>
      <c r="IG412" s="204"/>
      <c r="II412" s="204"/>
      <c r="IK412" s="204"/>
      <c r="IM412" s="204"/>
      <c r="IO412" s="204"/>
      <c r="IQ412" s="204"/>
      <c r="IS412" s="204"/>
      <c r="IU412" s="204"/>
    </row>
    <row r="413" spans="1:29" ht="13.5" customHeight="1">
      <c r="A413" s="445"/>
      <c r="B413" s="419"/>
      <c r="C413" s="40" t="s">
        <v>25</v>
      </c>
      <c r="D413" s="16"/>
      <c r="E413" s="16"/>
      <c r="F413" s="16"/>
      <c r="G413" s="16"/>
      <c r="H413" s="16"/>
      <c r="I413" s="16"/>
      <c r="J413" s="16"/>
      <c r="K413" s="16"/>
      <c r="L413" s="16"/>
      <c r="M413" s="16"/>
      <c r="N413" s="12">
        <f t="shared" si="108"/>
        <v>0</v>
      </c>
      <c r="O413" s="356"/>
      <c r="P413" s="356"/>
      <c r="Z413" s="158"/>
      <c r="AC413" s="193"/>
    </row>
    <row r="414" spans="1:29" ht="13.5" customHeight="1">
      <c r="A414" s="446"/>
      <c r="B414" s="420"/>
      <c r="C414" s="320" t="s">
        <v>270</v>
      </c>
      <c r="D414" s="320">
        <f aca="true" t="shared" si="117" ref="D414:M414">SUM(D412:D413)</f>
        <v>0</v>
      </c>
      <c r="E414" s="320">
        <f t="shared" si="117"/>
        <v>0</v>
      </c>
      <c r="F414" s="320">
        <f t="shared" si="117"/>
        <v>0</v>
      </c>
      <c r="G414" s="320">
        <f t="shared" si="117"/>
        <v>0</v>
      </c>
      <c r="H414" s="322">
        <f t="shared" si="117"/>
        <v>0</v>
      </c>
      <c r="I414" s="320">
        <f t="shared" si="117"/>
        <v>0</v>
      </c>
      <c r="J414" s="320">
        <f t="shared" si="117"/>
        <v>0</v>
      </c>
      <c r="K414" s="317">
        <f t="shared" si="117"/>
        <v>0</v>
      </c>
      <c r="L414" s="320">
        <f t="shared" si="117"/>
        <v>0</v>
      </c>
      <c r="M414" s="320">
        <f t="shared" si="117"/>
        <v>0</v>
      </c>
      <c r="N414" s="327">
        <f t="shared" si="108"/>
        <v>0</v>
      </c>
      <c r="O414" s="356"/>
      <c r="P414" s="356"/>
      <c r="Z414" s="158"/>
      <c r="AC414" s="193"/>
    </row>
    <row r="415" spans="1:29" ht="13.5" customHeight="1">
      <c r="A415" s="444" t="s">
        <v>511</v>
      </c>
      <c r="B415" s="418" t="s">
        <v>554</v>
      </c>
      <c r="C415" s="38" t="s">
        <v>24</v>
      </c>
      <c r="D415" s="14"/>
      <c r="E415" s="14"/>
      <c r="F415" s="14"/>
      <c r="G415" s="14"/>
      <c r="H415" s="14"/>
      <c r="I415" s="14"/>
      <c r="J415" s="14"/>
      <c r="K415" s="14"/>
      <c r="L415" s="14"/>
      <c r="M415" s="14"/>
      <c r="N415" s="9">
        <f t="shared" si="108"/>
        <v>0</v>
      </c>
      <c r="O415" s="356">
        <f>IF(OR(D415="",E415="",F415="",G415="",H415="",I415="",J415="",L415="",K415="",M415="",D416="",E416="",F416="",G416="",H416="",I416="",J416="",K416="",L416="",M416=""),1,0)</f>
        <v>1</v>
      </c>
      <c r="P415" s="356"/>
      <c r="Z415" s="158"/>
      <c r="AC415" s="193"/>
    </row>
    <row r="416" spans="1:29" ht="13.5" customHeight="1">
      <c r="A416" s="445"/>
      <c r="B416" s="419"/>
      <c r="C416" s="40" t="s">
        <v>25</v>
      </c>
      <c r="D416" s="16"/>
      <c r="E416" s="16"/>
      <c r="F416" s="16"/>
      <c r="G416" s="16"/>
      <c r="H416" s="16"/>
      <c r="I416" s="16"/>
      <c r="J416" s="16"/>
      <c r="K416" s="16"/>
      <c r="L416" s="16"/>
      <c r="M416" s="16"/>
      <c r="N416" s="12">
        <f t="shared" si="108"/>
        <v>0</v>
      </c>
      <c r="O416" s="356"/>
      <c r="P416" s="356"/>
      <c r="Z416" s="158"/>
      <c r="AC416" s="193"/>
    </row>
    <row r="417" spans="1:29" ht="13.5" customHeight="1">
      <c r="A417" s="446"/>
      <c r="B417" s="420"/>
      <c r="C417" s="320" t="s">
        <v>270</v>
      </c>
      <c r="D417" s="320">
        <f aca="true" t="shared" si="118" ref="D417:M417">SUM(D415:D416)</f>
        <v>0</v>
      </c>
      <c r="E417" s="320">
        <f t="shared" si="118"/>
        <v>0</v>
      </c>
      <c r="F417" s="320">
        <f t="shared" si="118"/>
        <v>0</v>
      </c>
      <c r="G417" s="320">
        <f t="shared" si="118"/>
        <v>0</v>
      </c>
      <c r="H417" s="322">
        <f t="shared" si="118"/>
        <v>0</v>
      </c>
      <c r="I417" s="320">
        <f t="shared" si="118"/>
        <v>0</v>
      </c>
      <c r="J417" s="320">
        <f t="shared" si="118"/>
        <v>0</v>
      </c>
      <c r="K417" s="320">
        <f t="shared" si="118"/>
        <v>0</v>
      </c>
      <c r="L417" s="320">
        <f t="shared" si="118"/>
        <v>0</v>
      </c>
      <c r="M417" s="320">
        <f t="shared" si="118"/>
        <v>0</v>
      </c>
      <c r="N417" s="327">
        <f t="shared" si="108"/>
        <v>0</v>
      </c>
      <c r="O417" s="356"/>
      <c r="P417" s="356"/>
      <c r="Z417" s="158"/>
      <c r="AC417" s="193"/>
    </row>
    <row r="418" spans="1:29" ht="13.5" customHeight="1">
      <c r="A418" s="445" t="s">
        <v>543</v>
      </c>
      <c r="B418" s="419" t="s">
        <v>542</v>
      </c>
      <c r="C418" s="116" t="s">
        <v>24</v>
      </c>
      <c r="D418" s="187">
        <f>SUM(D415,D412,D409,D406,D403,D400,D397,D394,D391,D388)</f>
        <v>0</v>
      </c>
      <c r="E418" s="187">
        <f aca="true" t="shared" si="119" ref="E418:M418">SUM(E415,E412,E409,E406,E403,E400,E397,E394,E391,E388)</f>
        <v>0</v>
      </c>
      <c r="F418" s="187">
        <f t="shared" si="119"/>
        <v>0</v>
      </c>
      <c r="G418" s="187">
        <f t="shared" si="119"/>
        <v>0</v>
      </c>
      <c r="H418" s="187">
        <f t="shared" si="119"/>
        <v>0</v>
      </c>
      <c r="I418" s="187">
        <f t="shared" si="119"/>
        <v>0</v>
      </c>
      <c r="J418" s="187">
        <f t="shared" si="119"/>
        <v>0</v>
      </c>
      <c r="K418" s="187">
        <f t="shared" si="119"/>
        <v>0</v>
      </c>
      <c r="L418" s="187">
        <f t="shared" si="119"/>
        <v>0</v>
      </c>
      <c r="M418" s="187">
        <f t="shared" si="119"/>
        <v>0</v>
      </c>
      <c r="N418" s="117">
        <f t="shared" si="108"/>
        <v>0</v>
      </c>
      <c r="O418" s="356"/>
      <c r="P418" s="356"/>
      <c r="Z418" s="158"/>
      <c r="AC418" s="193"/>
    </row>
    <row r="419" spans="1:29" ht="13.5" customHeight="1">
      <c r="A419" s="445"/>
      <c r="B419" s="419"/>
      <c r="C419" s="40" t="s">
        <v>25</v>
      </c>
      <c r="D419" s="11">
        <f>SUM(D416,D413,D410,D407,D404,D401,D398,D395,D392,D389)</f>
        <v>0</v>
      </c>
      <c r="E419" s="11">
        <f aca="true" t="shared" si="120" ref="E419:M419">SUM(E416,E413,E410,E407,E404,E401,E398,E395,E392,E389)</f>
        <v>0</v>
      </c>
      <c r="F419" s="11">
        <f t="shared" si="120"/>
        <v>0</v>
      </c>
      <c r="G419" s="11">
        <f t="shared" si="120"/>
        <v>0</v>
      </c>
      <c r="H419" s="11">
        <f t="shared" si="120"/>
        <v>0</v>
      </c>
      <c r="I419" s="11">
        <f t="shared" si="120"/>
        <v>0</v>
      </c>
      <c r="J419" s="11">
        <f t="shared" si="120"/>
        <v>0</v>
      </c>
      <c r="K419" s="11">
        <f t="shared" si="120"/>
        <v>0</v>
      </c>
      <c r="L419" s="11">
        <f t="shared" si="120"/>
        <v>0</v>
      </c>
      <c r="M419" s="11">
        <f t="shared" si="120"/>
        <v>0</v>
      </c>
      <c r="N419" s="12">
        <f t="shared" si="108"/>
        <v>0</v>
      </c>
      <c r="O419" s="356"/>
      <c r="P419" s="356"/>
      <c r="Z419" s="158"/>
      <c r="AC419" s="193"/>
    </row>
    <row r="420" spans="1:29" ht="13.5" customHeight="1" thickBot="1">
      <c r="A420" s="424"/>
      <c r="B420" s="425"/>
      <c r="C420" s="324" t="s">
        <v>270</v>
      </c>
      <c r="D420" s="324">
        <f aca="true" t="shared" si="121" ref="D420:M420">SUM(D418:D419)</f>
        <v>0</v>
      </c>
      <c r="E420" s="324">
        <f t="shared" si="121"/>
        <v>0</v>
      </c>
      <c r="F420" s="324">
        <f t="shared" si="121"/>
        <v>0</v>
      </c>
      <c r="G420" s="324">
        <f t="shared" si="121"/>
        <v>0</v>
      </c>
      <c r="H420" s="325">
        <f t="shared" si="121"/>
        <v>0</v>
      </c>
      <c r="I420" s="324">
        <f t="shared" si="121"/>
        <v>0</v>
      </c>
      <c r="J420" s="324">
        <f t="shared" si="121"/>
        <v>0</v>
      </c>
      <c r="K420" s="324">
        <f t="shared" si="121"/>
        <v>0</v>
      </c>
      <c r="L420" s="324">
        <f t="shared" si="121"/>
        <v>0</v>
      </c>
      <c r="M420" s="324">
        <f t="shared" si="121"/>
        <v>0</v>
      </c>
      <c r="N420" s="329">
        <f t="shared" si="108"/>
        <v>0</v>
      </c>
      <c r="O420" s="356"/>
      <c r="P420" s="356"/>
      <c r="Z420" s="158"/>
      <c r="AC420" s="193"/>
    </row>
    <row r="421" spans="1:29" ht="13.5" customHeight="1">
      <c r="A421" s="46"/>
      <c r="B421" s="49"/>
      <c r="C421" s="48"/>
      <c r="D421" s="240" t="str">
        <f aca="true" t="shared" si="122" ref="D421:M421">IF(D418&lt;&gt;D3,"ERROH",IF(D419&lt;&gt;D4,"ERROM","OK"))</f>
        <v>OK</v>
      </c>
      <c r="E421" s="240" t="str">
        <f t="shared" si="122"/>
        <v>OK</v>
      </c>
      <c r="F421" s="240" t="str">
        <f t="shared" si="122"/>
        <v>OK</v>
      </c>
      <c r="G421" s="240" t="str">
        <f t="shared" si="122"/>
        <v>OK</v>
      </c>
      <c r="H421" s="240" t="str">
        <f t="shared" si="122"/>
        <v>OK</v>
      </c>
      <c r="I421" s="240" t="str">
        <f t="shared" si="122"/>
        <v>OK</v>
      </c>
      <c r="J421" s="240" t="str">
        <f t="shared" si="122"/>
        <v>OK</v>
      </c>
      <c r="K421" s="240" t="str">
        <f t="shared" si="122"/>
        <v>OK</v>
      </c>
      <c r="L421" s="240" t="str">
        <f t="shared" si="122"/>
        <v>OK</v>
      </c>
      <c r="M421" s="240" t="str">
        <f t="shared" si="122"/>
        <v>OK</v>
      </c>
      <c r="N421" s="49"/>
      <c r="P421" s="192"/>
      <c r="Z421" s="158"/>
      <c r="AC421" s="193"/>
    </row>
    <row r="422" spans="1:13" ht="13.5" customHeight="1">
      <c r="A422" s="47" t="s">
        <v>370</v>
      </c>
      <c r="B422" s="49"/>
      <c r="C422" s="48"/>
      <c r="D422" s="52"/>
      <c r="E422" s="52"/>
      <c r="F422" s="52"/>
      <c r="G422" s="52"/>
      <c r="H422" s="52"/>
      <c r="I422" s="52"/>
      <c r="J422" s="52"/>
      <c r="K422" s="52"/>
      <c r="L422" s="52"/>
      <c r="M422" s="49"/>
    </row>
    <row r="423" spans="1:14" ht="13.5" customHeight="1">
      <c r="A423" s="443" t="s">
        <v>623</v>
      </c>
      <c r="B423" s="443"/>
      <c r="C423" s="443"/>
      <c r="D423" s="443"/>
      <c r="E423" s="443"/>
      <c r="F423" s="443"/>
      <c r="G423" s="443"/>
      <c r="H423" s="443"/>
      <c r="I423" s="443"/>
      <c r="J423" s="443"/>
      <c r="K423" s="443"/>
      <c r="L423" s="443"/>
      <c r="M423" s="443"/>
      <c r="N423" s="443"/>
    </row>
    <row r="424" spans="1:14" ht="13.5" customHeight="1">
      <c r="A424" s="443"/>
      <c r="B424" s="443"/>
      <c r="C424" s="443"/>
      <c r="D424" s="443"/>
      <c r="E424" s="443"/>
      <c r="F424" s="443"/>
      <c r="G424" s="443"/>
      <c r="H424" s="443"/>
      <c r="I424" s="443"/>
      <c r="J424" s="443"/>
      <c r="K424" s="443"/>
      <c r="L424" s="443"/>
      <c r="M424" s="443"/>
      <c r="N424" s="443"/>
    </row>
    <row r="425" spans="1:14" ht="13.5" customHeight="1">
      <c r="A425" s="443"/>
      <c r="B425" s="443"/>
      <c r="C425" s="443"/>
      <c r="D425" s="443"/>
      <c r="E425" s="443"/>
      <c r="F425" s="443"/>
      <c r="G425" s="443"/>
      <c r="H425" s="443"/>
      <c r="I425" s="443"/>
      <c r="J425" s="443"/>
      <c r="K425" s="443"/>
      <c r="L425" s="443"/>
      <c r="M425" s="443"/>
      <c r="N425" s="443"/>
    </row>
    <row r="426" spans="1:14" ht="13.5" customHeight="1">
      <c r="A426" s="443"/>
      <c r="B426" s="443"/>
      <c r="C426" s="443"/>
      <c r="D426" s="443"/>
      <c r="E426" s="443"/>
      <c r="F426" s="443"/>
      <c r="G426" s="443"/>
      <c r="H426" s="443"/>
      <c r="I426" s="443"/>
      <c r="J426" s="443"/>
      <c r="K426" s="443"/>
      <c r="L426" s="443"/>
      <c r="M426" s="443"/>
      <c r="N426" s="443"/>
    </row>
    <row r="427" spans="1:14" ht="13.5" customHeight="1">
      <c r="A427" s="443"/>
      <c r="B427" s="443"/>
      <c r="C427" s="443"/>
      <c r="D427" s="443"/>
      <c r="E427" s="443"/>
      <c r="F427" s="443"/>
      <c r="G427" s="443"/>
      <c r="H427" s="443"/>
      <c r="I427" s="443"/>
      <c r="J427" s="443"/>
      <c r="K427" s="443"/>
      <c r="L427" s="443"/>
      <c r="M427" s="443"/>
      <c r="N427" s="443"/>
    </row>
    <row r="428" spans="1:14" ht="13.5" customHeight="1">
      <c r="A428" s="443"/>
      <c r="B428" s="443"/>
      <c r="C428" s="443"/>
      <c r="D428" s="443"/>
      <c r="E428" s="443"/>
      <c r="F428" s="443"/>
      <c r="G428" s="443"/>
      <c r="H428" s="443"/>
      <c r="I428" s="443"/>
      <c r="J428" s="443"/>
      <c r="K428" s="443"/>
      <c r="L428" s="443"/>
      <c r="M428" s="443"/>
      <c r="N428" s="443"/>
    </row>
    <row r="429" spans="1:14" ht="13.5" customHeight="1">
      <c r="A429" s="57"/>
      <c r="B429" s="57"/>
      <c r="C429" s="57"/>
      <c r="D429" s="57"/>
      <c r="E429" s="57"/>
      <c r="F429" s="57"/>
      <c r="G429" s="57"/>
      <c r="H429" s="57"/>
      <c r="I429" s="57"/>
      <c r="J429" s="57"/>
      <c r="K429" s="57"/>
      <c r="L429" s="57"/>
      <c r="M429" s="57"/>
      <c r="N429" s="57"/>
    </row>
    <row r="430" spans="1:14" ht="13.5" customHeight="1">
      <c r="A430" s="57"/>
      <c r="B430" s="57"/>
      <c r="C430" s="57"/>
      <c r="D430" s="57"/>
      <c r="E430" s="57"/>
      <c r="F430" s="57"/>
      <c r="G430" s="57"/>
      <c r="H430" s="57"/>
      <c r="I430" s="57"/>
      <c r="J430" s="57"/>
      <c r="K430" s="57"/>
      <c r="L430" s="57"/>
      <c r="M430" s="57"/>
      <c r="N430" s="57"/>
    </row>
    <row r="431" ht="13.5" customHeight="1" thickBot="1"/>
    <row r="432" spans="1:10" ht="45" customHeight="1">
      <c r="A432" s="33" t="s">
        <v>105</v>
      </c>
      <c r="B432" s="447" t="s">
        <v>457</v>
      </c>
      <c r="C432" s="539"/>
      <c r="D432" s="539"/>
      <c r="E432" s="539"/>
      <c r="F432" s="539"/>
      <c r="G432" s="448"/>
      <c r="H432" s="127" t="s">
        <v>515</v>
      </c>
      <c r="J432" s="231"/>
    </row>
    <row r="433" spans="1:11" ht="13.5" customHeight="1">
      <c r="A433" s="444" t="s">
        <v>106</v>
      </c>
      <c r="B433" s="559" t="s">
        <v>610</v>
      </c>
      <c r="C433" s="560"/>
      <c r="D433" s="560"/>
      <c r="E433" s="560"/>
      <c r="F433" s="561"/>
      <c r="G433" s="10" t="s">
        <v>24</v>
      </c>
      <c r="H433" s="73"/>
      <c r="I433" s="361">
        <f>IF(OR(H433="",H434=""),1,0)</f>
        <v>1</v>
      </c>
      <c r="J433" s="361">
        <f>I433+I436+I439+I442+I445+I448+I451</f>
        <v>7</v>
      </c>
      <c r="K433" s="362"/>
    </row>
    <row r="434" spans="1:11" ht="13.5" customHeight="1">
      <c r="A434" s="445"/>
      <c r="B434" s="562"/>
      <c r="C434" s="563"/>
      <c r="D434" s="563"/>
      <c r="E434" s="563"/>
      <c r="F434" s="564"/>
      <c r="G434" s="11" t="s">
        <v>25</v>
      </c>
      <c r="H434" s="74"/>
      <c r="I434" s="361"/>
      <c r="J434" s="362"/>
      <c r="K434" s="362"/>
    </row>
    <row r="435" spans="1:11" ht="13.5" customHeight="1">
      <c r="A435" s="446"/>
      <c r="B435" s="568"/>
      <c r="C435" s="569"/>
      <c r="D435" s="569"/>
      <c r="E435" s="569"/>
      <c r="F435" s="570"/>
      <c r="G435" s="317" t="s">
        <v>270</v>
      </c>
      <c r="H435" s="327">
        <f>SUM(H433:H434)</f>
        <v>0</v>
      </c>
      <c r="I435" s="361"/>
      <c r="J435" s="362"/>
      <c r="K435" s="362" t="str">
        <f>IF(AND(H435&gt;0,F515=0),"ERRO1",IF(AND(H435=0,F515&gt;0),"ERRO2","OK"))</f>
        <v>OK</v>
      </c>
    </row>
    <row r="436" spans="1:11" ht="13.5" customHeight="1">
      <c r="A436" s="463" t="s">
        <v>107</v>
      </c>
      <c r="B436" s="559" t="s">
        <v>319</v>
      </c>
      <c r="C436" s="560"/>
      <c r="D436" s="560"/>
      <c r="E436" s="560" t="s">
        <v>24</v>
      </c>
      <c r="F436" s="561" t="s">
        <v>24</v>
      </c>
      <c r="G436" s="38" t="s">
        <v>24</v>
      </c>
      <c r="H436" s="73"/>
      <c r="I436" s="361">
        <f>IF(OR(H436="",H437=""),1,0)</f>
        <v>1</v>
      </c>
      <c r="J436" s="362"/>
      <c r="K436" s="362"/>
    </row>
    <row r="437" spans="1:11" ht="13.5" customHeight="1">
      <c r="A437" s="464"/>
      <c r="B437" s="562"/>
      <c r="C437" s="563"/>
      <c r="D437" s="563"/>
      <c r="E437" s="563" t="s">
        <v>25</v>
      </c>
      <c r="F437" s="564" t="s">
        <v>25</v>
      </c>
      <c r="G437" s="40" t="s">
        <v>25</v>
      </c>
      <c r="H437" s="74"/>
      <c r="I437" s="362"/>
      <c r="J437" s="362"/>
      <c r="K437" s="362"/>
    </row>
    <row r="438" spans="1:11" ht="13.5" customHeight="1">
      <c r="A438" s="470"/>
      <c r="B438" s="568"/>
      <c r="C438" s="569"/>
      <c r="D438" s="569"/>
      <c r="E438" s="569" t="s">
        <v>270</v>
      </c>
      <c r="F438" s="570" t="s">
        <v>270</v>
      </c>
      <c r="G438" s="320" t="s">
        <v>270</v>
      </c>
      <c r="H438" s="327">
        <f>SUM(H436:H437)</f>
        <v>0</v>
      </c>
      <c r="I438" s="362"/>
      <c r="J438" s="362"/>
      <c r="K438" s="362"/>
    </row>
    <row r="439" spans="1:11" ht="13.5" customHeight="1">
      <c r="A439" s="463" t="s">
        <v>108</v>
      </c>
      <c r="B439" s="559" t="s">
        <v>320</v>
      </c>
      <c r="C439" s="560"/>
      <c r="D439" s="560"/>
      <c r="E439" s="560" t="s">
        <v>24</v>
      </c>
      <c r="F439" s="561" t="s">
        <v>24</v>
      </c>
      <c r="G439" s="38" t="s">
        <v>24</v>
      </c>
      <c r="H439" s="73"/>
      <c r="I439" s="361">
        <f>IF(OR(H439="",H440=""),1,0)</f>
        <v>1</v>
      </c>
      <c r="J439" s="362"/>
      <c r="K439" s="362"/>
    </row>
    <row r="440" spans="1:11" ht="13.5" customHeight="1">
      <c r="A440" s="464"/>
      <c r="B440" s="562"/>
      <c r="C440" s="563"/>
      <c r="D440" s="563"/>
      <c r="E440" s="563" t="s">
        <v>25</v>
      </c>
      <c r="F440" s="564" t="s">
        <v>25</v>
      </c>
      <c r="G440" s="40" t="s">
        <v>25</v>
      </c>
      <c r="H440" s="74"/>
      <c r="I440" s="362"/>
      <c r="J440" s="362"/>
      <c r="K440" s="362"/>
    </row>
    <row r="441" spans="1:11" ht="13.5" customHeight="1">
      <c r="A441" s="470"/>
      <c r="B441" s="568"/>
      <c r="C441" s="569"/>
      <c r="D441" s="569"/>
      <c r="E441" s="569" t="s">
        <v>270</v>
      </c>
      <c r="F441" s="570" t="s">
        <v>270</v>
      </c>
      <c r="G441" s="320" t="s">
        <v>270</v>
      </c>
      <c r="H441" s="327">
        <f>SUM(H439:H440)</f>
        <v>0</v>
      </c>
      <c r="I441" s="362"/>
      <c r="J441" s="362"/>
      <c r="K441" s="362"/>
    </row>
    <row r="442" spans="1:11" ht="13.5" customHeight="1">
      <c r="A442" s="463" t="s">
        <v>109</v>
      </c>
      <c r="B442" s="559" t="s">
        <v>110</v>
      </c>
      <c r="C442" s="560"/>
      <c r="D442" s="560"/>
      <c r="E442" s="560" t="s">
        <v>24</v>
      </c>
      <c r="F442" s="561" t="s">
        <v>24</v>
      </c>
      <c r="G442" s="42" t="s">
        <v>24</v>
      </c>
      <c r="H442" s="75"/>
      <c r="I442" s="361">
        <f>IF(OR(H442="",H443=""),1,0)</f>
        <v>1</v>
      </c>
      <c r="J442" s="362"/>
      <c r="K442" s="362"/>
    </row>
    <row r="443" spans="1:11" ht="13.5" customHeight="1">
      <c r="A443" s="464"/>
      <c r="B443" s="562"/>
      <c r="C443" s="563"/>
      <c r="D443" s="563"/>
      <c r="E443" s="563" t="s">
        <v>25</v>
      </c>
      <c r="F443" s="564" t="s">
        <v>25</v>
      </c>
      <c r="G443" s="44" t="s">
        <v>25</v>
      </c>
      <c r="H443" s="76"/>
      <c r="I443" s="362"/>
      <c r="J443" s="362"/>
      <c r="K443" s="362"/>
    </row>
    <row r="444" spans="1:11" ht="13.5" customHeight="1">
      <c r="A444" s="470"/>
      <c r="B444" s="568"/>
      <c r="C444" s="569"/>
      <c r="D444" s="569"/>
      <c r="E444" s="569" t="s">
        <v>270</v>
      </c>
      <c r="F444" s="570" t="s">
        <v>270</v>
      </c>
      <c r="G444" s="320" t="s">
        <v>270</v>
      </c>
      <c r="H444" s="327">
        <f>SUM(H442:H443)</f>
        <v>0</v>
      </c>
      <c r="I444" s="362"/>
      <c r="J444" s="362"/>
      <c r="K444" s="362" t="str">
        <f>IF(AND(H444&gt;0,F516=0),"ERRO1",IF(AND(H444=0,F516&gt;0),"ERRO2","OK"))</f>
        <v>OK</v>
      </c>
    </row>
    <row r="445" spans="1:11" ht="13.5" customHeight="1">
      <c r="A445" s="463" t="s">
        <v>111</v>
      </c>
      <c r="B445" s="559" t="s">
        <v>112</v>
      </c>
      <c r="C445" s="560"/>
      <c r="D445" s="560"/>
      <c r="E445" s="560" t="s">
        <v>24</v>
      </c>
      <c r="F445" s="561" t="s">
        <v>24</v>
      </c>
      <c r="G445" s="42" t="s">
        <v>24</v>
      </c>
      <c r="H445" s="75"/>
      <c r="I445" s="361">
        <f>IF(OR(H445="",H446=""),1,0)</f>
        <v>1</v>
      </c>
      <c r="J445" s="362"/>
      <c r="K445" s="362"/>
    </row>
    <row r="446" spans="1:11" ht="13.5" customHeight="1">
      <c r="A446" s="464"/>
      <c r="B446" s="562"/>
      <c r="C446" s="563"/>
      <c r="D446" s="563"/>
      <c r="E446" s="563" t="s">
        <v>25</v>
      </c>
      <c r="F446" s="564" t="s">
        <v>25</v>
      </c>
      <c r="G446" s="44" t="s">
        <v>25</v>
      </c>
      <c r="H446" s="76"/>
      <c r="I446" s="362"/>
      <c r="J446" s="362"/>
      <c r="K446" s="362"/>
    </row>
    <row r="447" spans="1:11" ht="13.5" customHeight="1">
      <c r="A447" s="470"/>
      <c r="B447" s="568"/>
      <c r="C447" s="569"/>
      <c r="D447" s="569"/>
      <c r="E447" s="569" t="s">
        <v>270</v>
      </c>
      <c r="F447" s="570" t="s">
        <v>270</v>
      </c>
      <c r="G447" s="320" t="s">
        <v>270</v>
      </c>
      <c r="H447" s="327">
        <f>SUM(H445:H446)</f>
        <v>0</v>
      </c>
      <c r="I447" s="362"/>
      <c r="J447" s="362"/>
      <c r="K447" s="362"/>
    </row>
    <row r="448" spans="1:11" ht="13.5" customHeight="1">
      <c r="A448" s="463" t="s">
        <v>113</v>
      </c>
      <c r="B448" s="559" t="s">
        <v>114</v>
      </c>
      <c r="C448" s="560"/>
      <c r="D448" s="560"/>
      <c r="E448" s="560" t="s">
        <v>24</v>
      </c>
      <c r="F448" s="561" t="s">
        <v>24</v>
      </c>
      <c r="G448" s="42" t="s">
        <v>24</v>
      </c>
      <c r="H448" s="75"/>
      <c r="I448" s="361">
        <f>IF(OR(H448="",H449=""),1,0)</f>
        <v>1</v>
      </c>
      <c r="J448" s="362"/>
      <c r="K448" s="362"/>
    </row>
    <row r="449" spans="1:11" ht="13.5" customHeight="1">
      <c r="A449" s="464"/>
      <c r="B449" s="562"/>
      <c r="C449" s="563"/>
      <c r="D449" s="563"/>
      <c r="E449" s="563" t="s">
        <v>25</v>
      </c>
      <c r="F449" s="564" t="s">
        <v>25</v>
      </c>
      <c r="G449" s="44" t="s">
        <v>25</v>
      </c>
      <c r="H449" s="76"/>
      <c r="I449" s="362"/>
      <c r="J449" s="362"/>
      <c r="K449" s="362"/>
    </row>
    <row r="450" spans="1:11" ht="13.5" customHeight="1">
      <c r="A450" s="470"/>
      <c r="B450" s="568"/>
      <c r="C450" s="569"/>
      <c r="D450" s="569"/>
      <c r="E450" s="569" t="s">
        <v>270</v>
      </c>
      <c r="F450" s="570" t="s">
        <v>270</v>
      </c>
      <c r="G450" s="320" t="s">
        <v>270</v>
      </c>
      <c r="H450" s="327">
        <f>SUM(H448:H449)</f>
        <v>0</v>
      </c>
      <c r="I450" s="362"/>
      <c r="J450" s="362"/>
      <c r="K450" s="362"/>
    </row>
    <row r="451" spans="1:11" ht="13.5" customHeight="1">
      <c r="A451" s="463" t="s">
        <v>115</v>
      </c>
      <c r="B451" s="559" t="s">
        <v>262</v>
      </c>
      <c r="C451" s="560"/>
      <c r="D451" s="560"/>
      <c r="E451" s="560" t="s">
        <v>24</v>
      </c>
      <c r="F451" s="561" t="s">
        <v>24</v>
      </c>
      <c r="G451" s="42" t="s">
        <v>24</v>
      </c>
      <c r="H451" s="75"/>
      <c r="I451" s="361">
        <f>IF(OR(H451="",H452=""),1,0)</f>
        <v>1</v>
      </c>
      <c r="J451" s="362"/>
      <c r="K451" s="362"/>
    </row>
    <row r="452" spans="1:11" ht="13.5" customHeight="1">
      <c r="A452" s="464"/>
      <c r="B452" s="562"/>
      <c r="C452" s="563"/>
      <c r="D452" s="563"/>
      <c r="E452" s="563" t="s">
        <v>25</v>
      </c>
      <c r="F452" s="564" t="s">
        <v>25</v>
      </c>
      <c r="G452" s="44" t="s">
        <v>25</v>
      </c>
      <c r="H452" s="76"/>
      <c r="I452" s="362"/>
      <c r="J452" s="362"/>
      <c r="K452" s="362"/>
    </row>
    <row r="453" spans="1:11" ht="13.5" customHeight="1" thickBot="1">
      <c r="A453" s="465"/>
      <c r="B453" s="565"/>
      <c r="C453" s="566"/>
      <c r="D453" s="566"/>
      <c r="E453" s="566" t="s">
        <v>270</v>
      </c>
      <c r="F453" s="567" t="s">
        <v>270</v>
      </c>
      <c r="G453" s="324" t="s">
        <v>270</v>
      </c>
      <c r="H453" s="329">
        <f>SUM(H451:H452)</f>
        <v>0</v>
      </c>
      <c r="I453" s="362"/>
      <c r="J453" s="362"/>
      <c r="K453" s="362" t="str">
        <f>IF(AND(H447+H450+H453&gt;0,F517=0),"ERRO1",IF(AND(H447+H450+H453=0,F517&gt;0),"ERRO2","OK"))</f>
        <v>OK</v>
      </c>
    </row>
    <row r="454" ht="13.5" customHeight="1"/>
    <row r="455" ht="13.5" customHeight="1"/>
    <row r="456" ht="13.5" customHeight="1" thickBot="1"/>
    <row r="457" spans="1:29" s="202" customFormat="1" ht="61.5">
      <c r="A457" s="33" t="s">
        <v>116</v>
      </c>
      <c r="B457" s="447" t="s">
        <v>465</v>
      </c>
      <c r="C457" s="448"/>
      <c r="D457" s="34" t="s">
        <v>541</v>
      </c>
      <c r="E457" s="34" t="s">
        <v>275</v>
      </c>
      <c r="F457" s="34" t="s">
        <v>271</v>
      </c>
      <c r="G457" s="34" t="s">
        <v>272</v>
      </c>
      <c r="H457" s="34" t="s">
        <v>273</v>
      </c>
      <c r="I457" s="34" t="s">
        <v>274</v>
      </c>
      <c r="J457" s="34" t="s">
        <v>278</v>
      </c>
      <c r="K457" s="34" t="s">
        <v>630</v>
      </c>
      <c r="L457" s="34" t="s">
        <v>276</v>
      </c>
      <c r="M457" s="34" t="s">
        <v>277</v>
      </c>
      <c r="N457" s="35" t="s">
        <v>64</v>
      </c>
      <c r="O457" s="199"/>
      <c r="P457" s="199"/>
      <c r="Q457" s="158"/>
      <c r="R457" s="158"/>
      <c r="S457" s="158"/>
      <c r="T457" s="158"/>
      <c r="U457" s="158"/>
      <c r="V457" s="158"/>
      <c r="W457" s="158"/>
      <c r="X457" s="158"/>
      <c r="Y457" s="158"/>
      <c r="Z457" s="158"/>
      <c r="AA457" s="201"/>
      <c r="AB457" s="201"/>
      <c r="AC457" s="201"/>
    </row>
    <row r="458" spans="1:29" s="202" customFormat="1" ht="13.5" customHeight="1">
      <c r="A458" s="444" t="s">
        <v>117</v>
      </c>
      <c r="B458" s="467" t="s">
        <v>118</v>
      </c>
      <c r="C458" s="10" t="s">
        <v>24</v>
      </c>
      <c r="D458" s="14"/>
      <c r="E458" s="14"/>
      <c r="F458" s="14"/>
      <c r="G458" s="14"/>
      <c r="H458" s="14"/>
      <c r="I458" s="14"/>
      <c r="J458" s="14"/>
      <c r="K458" s="14"/>
      <c r="L458" s="14"/>
      <c r="M458" s="14"/>
      <c r="N458" s="9">
        <f aca="true" t="shared" si="123" ref="N458:N499">SUM(D458:M458)</f>
        <v>0</v>
      </c>
      <c r="O458" s="356">
        <f>IF(OR(D458="",E458="",F458="",G458="",H458="",I458="",J458="",K458="",L458="",M458="",D459="",E459="",F459="",G459="",H459="",I459="",J459="",K459="",L459="",M459=""),1,0)</f>
        <v>1</v>
      </c>
      <c r="P458" s="356">
        <f>O458+O461+O464+O467+O470+O473+O476+O479+O482+O485+O488+O491+O494</f>
        <v>13</v>
      </c>
      <c r="Q458" s="158"/>
      <c r="R458" s="158"/>
      <c r="S458" s="158"/>
      <c r="T458" s="158"/>
      <c r="U458" s="158"/>
      <c r="V458" s="158"/>
      <c r="W458" s="158"/>
      <c r="X458" s="158"/>
      <c r="Y458" s="158"/>
      <c r="Z458" s="158"/>
      <c r="AA458" s="201"/>
      <c r="AB458" s="201"/>
      <c r="AC458" s="201"/>
    </row>
    <row r="459" spans="1:29" s="202" customFormat="1" ht="13.5" customHeight="1">
      <c r="A459" s="445"/>
      <c r="B459" s="468"/>
      <c r="C459" s="11" t="s">
        <v>25</v>
      </c>
      <c r="D459" s="16"/>
      <c r="E459" s="16"/>
      <c r="F459" s="16"/>
      <c r="G459" s="16"/>
      <c r="H459" s="16"/>
      <c r="I459" s="16"/>
      <c r="J459" s="16"/>
      <c r="K459" s="16"/>
      <c r="L459" s="16"/>
      <c r="M459" s="16"/>
      <c r="N459" s="12">
        <f t="shared" si="123"/>
        <v>0</v>
      </c>
      <c r="O459" s="356"/>
      <c r="P459" s="356"/>
      <c r="Q459" s="158"/>
      <c r="R459" s="158"/>
      <c r="S459" s="158"/>
      <c r="T459" s="158"/>
      <c r="U459" s="158"/>
      <c r="V459" s="158"/>
      <c r="W459" s="158"/>
      <c r="X459" s="158"/>
      <c r="Y459" s="158"/>
      <c r="Z459" s="158"/>
      <c r="AA459" s="201"/>
      <c r="AB459" s="201"/>
      <c r="AC459" s="201"/>
    </row>
    <row r="460" spans="1:29" s="202" customFormat="1" ht="13.5" customHeight="1">
      <c r="A460" s="446"/>
      <c r="B460" s="469"/>
      <c r="C460" s="317" t="s">
        <v>270</v>
      </c>
      <c r="D460" s="317">
        <f aca="true" t="shared" si="124" ref="D460:M460">SUM(D458:D459)</f>
        <v>0</v>
      </c>
      <c r="E460" s="317">
        <f t="shared" si="124"/>
        <v>0</v>
      </c>
      <c r="F460" s="317">
        <f t="shared" si="124"/>
        <v>0</v>
      </c>
      <c r="G460" s="317">
        <f t="shared" si="124"/>
        <v>0</v>
      </c>
      <c r="H460" s="318">
        <f t="shared" si="124"/>
        <v>0</v>
      </c>
      <c r="I460" s="317">
        <f t="shared" si="124"/>
        <v>0</v>
      </c>
      <c r="J460" s="317">
        <f t="shared" si="124"/>
        <v>0</v>
      </c>
      <c r="K460" s="317">
        <f t="shared" si="124"/>
        <v>0</v>
      </c>
      <c r="L460" s="317">
        <f t="shared" si="124"/>
        <v>0</v>
      </c>
      <c r="M460" s="317">
        <f t="shared" si="124"/>
        <v>0</v>
      </c>
      <c r="N460" s="327">
        <f t="shared" si="123"/>
        <v>0</v>
      </c>
      <c r="O460" s="356"/>
      <c r="P460" s="356"/>
      <c r="Q460" s="158"/>
      <c r="R460" s="158"/>
      <c r="S460" s="158"/>
      <c r="T460" s="158"/>
      <c r="U460" s="158"/>
      <c r="V460" s="158"/>
      <c r="W460" s="158"/>
      <c r="X460" s="158"/>
      <c r="Y460" s="158"/>
      <c r="Z460" s="158"/>
      <c r="AA460" s="201"/>
      <c r="AB460" s="201"/>
      <c r="AC460" s="201"/>
    </row>
    <row r="461" spans="1:29" s="202" customFormat="1" ht="13.5" customHeight="1">
      <c r="A461" s="463" t="s">
        <v>119</v>
      </c>
      <c r="B461" s="456" t="s">
        <v>281</v>
      </c>
      <c r="C461" s="38" t="s">
        <v>24</v>
      </c>
      <c r="D461" s="14"/>
      <c r="E461" s="14"/>
      <c r="F461" s="14"/>
      <c r="G461" s="14"/>
      <c r="H461" s="14"/>
      <c r="I461" s="14"/>
      <c r="J461" s="14"/>
      <c r="K461" s="14"/>
      <c r="L461" s="14"/>
      <c r="M461" s="14"/>
      <c r="N461" s="9">
        <f t="shared" si="123"/>
        <v>0</v>
      </c>
      <c r="O461" s="356">
        <f>IF(OR(D461="",E461="",F461="",G461="",H461="",I461="",J461="",K461="",L461="",M461="",D462="",E462="",F462="",G462="",H462="",I462="",J462="",K462="",L462="",M462=""),1,0)</f>
        <v>1</v>
      </c>
      <c r="P461" s="356"/>
      <c r="Q461" s="158"/>
      <c r="R461" s="158"/>
      <c r="S461" s="158"/>
      <c r="T461" s="158"/>
      <c r="U461" s="158"/>
      <c r="V461" s="158"/>
      <c r="W461" s="158"/>
      <c r="X461" s="158"/>
      <c r="Y461" s="158"/>
      <c r="Z461" s="158"/>
      <c r="AA461" s="201"/>
      <c r="AB461" s="201"/>
      <c r="AC461" s="201"/>
    </row>
    <row r="462" spans="1:29" s="202" customFormat="1" ht="13.5" customHeight="1">
      <c r="A462" s="464"/>
      <c r="B462" s="457"/>
      <c r="C462" s="40" t="s">
        <v>25</v>
      </c>
      <c r="D462" s="16"/>
      <c r="E462" s="16"/>
      <c r="F462" s="16"/>
      <c r="G462" s="16"/>
      <c r="H462" s="16"/>
      <c r="I462" s="16"/>
      <c r="J462" s="16"/>
      <c r="K462" s="16"/>
      <c r="L462" s="16"/>
      <c r="M462" s="16"/>
      <c r="N462" s="12">
        <f t="shared" si="123"/>
        <v>0</v>
      </c>
      <c r="O462" s="356"/>
      <c r="P462" s="356"/>
      <c r="Q462" s="158"/>
      <c r="R462" s="158"/>
      <c r="S462" s="158"/>
      <c r="T462" s="158"/>
      <c r="U462" s="158"/>
      <c r="V462" s="158"/>
      <c r="W462" s="158"/>
      <c r="X462" s="158"/>
      <c r="Y462" s="158"/>
      <c r="Z462" s="158"/>
      <c r="AA462" s="201"/>
      <c r="AB462" s="201"/>
      <c r="AC462" s="201"/>
    </row>
    <row r="463" spans="1:29" s="202" customFormat="1" ht="13.5" customHeight="1">
      <c r="A463" s="470"/>
      <c r="B463" s="458"/>
      <c r="C463" s="320" t="s">
        <v>270</v>
      </c>
      <c r="D463" s="317">
        <f aca="true" t="shared" si="125" ref="D463:M463">SUM(D461:D462)</f>
        <v>0</v>
      </c>
      <c r="E463" s="317">
        <f t="shared" si="125"/>
        <v>0</v>
      </c>
      <c r="F463" s="317">
        <f t="shared" si="125"/>
        <v>0</v>
      </c>
      <c r="G463" s="317">
        <f t="shared" si="125"/>
        <v>0</v>
      </c>
      <c r="H463" s="318">
        <f t="shared" si="125"/>
        <v>0</v>
      </c>
      <c r="I463" s="317">
        <f t="shared" si="125"/>
        <v>0</v>
      </c>
      <c r="J463" s="317">
        <f t="shared" si="125"/>
        <v>0</v>
      </c>
      <c r="K463" s="317">
        <f>SUM(K461:K462)</f>
        <v>0</v>
      </c>
      <c r="L463" s="317">
        <f t="shared" si="125"/>
        <v>0</v>
      </c>
      <c r="M463" s="317">
        <f t="shared" si="125"/>
        <v>0</v>
      </c>
      <c r="N463" s="327">
        <f t="shared" si="123"/>
        <v>0</v>
      </c>
      <c r="O463" s="356"/>
      <c r="P463" s="356"/>
      <c r="Q463" s="158"/>
      <c r="R463" s="158"/>
      <c r="S463" s="158"/>
      <c r="T463" s="158"/>
      <c r="U463" s="158"/>
      <c r="V463" s="158"/>
      <c r="W463" s="158"/>
      <c r="X463" s="158"/>
      <c r="Y463" s="158"/>
      <c r="Z463" s="158"/>
      <c r="AA463" s="201"/>
      <c r="AB463" s="201"/>
      <c r="AC463" s="201"/>
    </row>
    <row r="464" spans="1:29" s="202" customFormat="1" ht="13.5" customHeight="1">
      <c r="A464" s="463" t="s">
        <v>120</v>
      </c>
      <c r="B464" s="430" t="s">
        <v>121</v>
      </c>
      <c r="C464" s="38" t="s">
        <v>24</v>
      </c>
      <c r="D464" s="14"/>
      <c r="E464" s="14"/>
      <c r="F464" s="14"/>
      <c r="G464" s="14"/>
      <c r="H464" s="14"/>
      <c r="I464" s="14"/>
      <c r="J464" s="14"/>
      <c r="K464" s="14"/>
      <c r="L464" s="14"/>
      <c r="M464" s="14"/>
      <c r="N464" s="9">
        <f t="shared" si="123"/>
        <v>0</v>
      </c>
      <c r="O464" s="356">
        <f>IF(OR(D464="",E464="",F464="",G464="",H464="",I464="",J464="",K464="",L464="",M464="",D465="",E465="",F465="",G465="",H465="",I465="",J465="",K465="",L465="",M465=""),1,0)</f>
        <v>1</v>
      </c>
      <c r="P464" s="356"/>
      <c r="Q464" s="158"/>
      <c r="R464" s="158"/>
      <c r="S464" s="158"/>
      <c r="T464" s="158"/>
      <c r="U464" s="158"/>
      <c r="V464" s="158"/>
      <c r="W464" s="158"/>
      <c r="X464" s="158"/>
      <c r="Y464" s="158"/>
      <c r="Z464" s="158"/>
      <c r="AA464" s="201"/>
      <c r="AB464" s="201"/>
      <c r="AC464" s="201"/>
    </row>
    <row r="465" spans="1:29" s="202" customFormat="1" ht="13.5" customHeight="1">
      <c r="A465" s="464"/>
      <c r="B465" s="476"/>
      <c r="C465" s="40" t="s">
        <v>25</v>
      </c>
      <c r="D465" s="16"/>
      <c r="E465" s="16"/>
      <c r="F465" s="16"/>
      <c r="G465" s="16"/>
      <c r="H465" s="16"/>
      <c r="I465" s="16"/>
      <c r="J465" s="16"/>
      <c r="K465" s="16"/>
      <c r="L465" s="16"/>
      <c r="M465" s="16"/>
      <c r="N465" s="12">
        <f t="shared" si="123"/>
        <v>0</v>
      </c>
      <c r="O465" s="356"/>
      <c r="P465" s="356"/>
      <c r="Q465" s="158"/>
      <c r="R465" s="158"/>
      <c r="S465" s="158"/>
      <c r="T465" s="158"/>
      <c r="U465" s="158"/>
      <c r="V465" s="158"/>
      <c r="W465" s="158"/>
      <c r="X465" s="158"/>
      <c r="Y465" s="158"/>
      <c r="Z465" s="158"/>
      <c r="AA465" s="201"/>
      <c r="AB465" s="201"/>
      <c r="AC465" s="201"/>
    </row>
    <row r="466" spans="1:29" s="202" customFormat="1" ht="13.5" customHeight="1">
      <c r="A466" s="470"/>
      <c r="B466" s="477"/>
      <c r="C466" s="320" t="s">
        <v>270</v>
      </c>
      <c r="D466" s="320">
        <f aca="true" t="shared" si="126" ref="D466:M466">SUM(D464:D465)</f>
        <v>0</v>
      </c>
      <c r="E466" s="320">
        <f t="shared" si="126"/>
        <v>0</v>
      </c>
      <c r="F466" s="320">
        <f t="shared" si="126"/>
        <v>0</v>
      </c>
      <c r="G466" s="320">
        <f t="shared" si="126"/>
        <v>0</v>
      </c>
      <c r="H466" s="322">
        <f t="shared" si="126"/>
        <v>0</v>
      </c>
      <c r="I466" s="320">
        <f t="shared" si="126"/>
        <v>0</v>
      </c>
      <c r="J466" s="320">
        <f t="shared" si="126"/>
        <v>0</v>
      </c>
      <c r="K466" s="317">
        <f>SUM(K464:K465)</f>
        <v>0</v>
      </c>
      <c r="L466" s="320">
        <f t="shared" si="126"/>
        <v>0</v>
      </c>
      <c r="M466" s="320">
        <f t="shared" si="126"/>
        <v>0</v>
      </c>
      <c r="N466" s="327">
        <f t="shared" si="123"/>
        <v>0</v>
      </c>
      <c r="O466" s="356"/>
      <c r="P466" s="356"/>
      <c r="Q466" s="158"/>
      <c r="R466" s="158"/>
      <c r="S466" s="158"/>
      <c r="T466" s="158"/>
      <c r="U466" s="158"/>
      <c r="V466" s="158"/>
      <c r="W466" s="158"/>
      <c r="X466" s="158"/>
      <c r="Y466" s="158"/>
      <c r="Z466" s="158"/>
      <c r="AA466" s="201"/>
      <c r="AB466" s="201"/>
      <c r="AC466" s="201"/>
    </row>
    <row r="467" spans="1:29" s="202" customFormat="1" ht="13.5" customHeight="1">
      <c r="A467" s="463" t="s">
        <v>122</v>
      </c>
      <c r="B467" s="456" t="s">
        <v>123</v>
      </c>
      <c r="C467" s="42" t="s">
        <v>24</v>
      </c>
      <c r="D467" s="18"/>
      <c r="E467" s="18"/>
      <c r="F467" s="18"/>
      <c r="G467" s="18"/>
      <c r="H467" s="18"/>
      <c r="I467" s="18"/>
      <c r="J467" s="18"/>
      <c r="K467" s="18"/>
      <c r="L467" s="18"/>
      <c r="M467" s="18"/>
      <c r="N467" s="20">
        <f t="shared" si="123"/>
        <v>0</v>
      </c>
      <c r="O467" s="356">
        <f>IF(OR(D467="",E467="",F467="",G467="",H467="",I467="",J467="",K467="",L467="",M467="",D468="",E468="",F468="",G468="",H468="",I468="",J468="",K468="",L468="",M468=""),1,0)</f>
        <v>1</v>
      </c>
      <c r="P467" s="356"/>
      <c r="Q467" s="158"/>
      <c r="R467" s="158"/>
      <c r="S467" s="158"/>
      <c r="T467" s="158"/>
      <c r="U467" s="158"/>
      <c r="V467" s="158"/>
      <c r="W467" s="158"/>
      <c r="X467" s="158"/>
      <c r="Y467" s="158"/>
      <c r="Z467" s="158"/>
      <c r="AA467" s="201"/>
      <c r="AB467" s="201"/>
      <c r="AC467" s="201"/>
    </row>
    <row r="468" spans="1:29" s="202" customFormat="1" ht="13.5" customHeight="1">
      <c r="A468" s="464"/>
      <c r="B468" s="457"/>
      <c r="C468" s="44" t="s">
        <v>25</v>
      </c>
      <c r="D468" s="21"/>
      <c r="E468" s="21"/>
      <c r="F468" s="21"/>
      <c r="G468" s="21"/>
      <c r="H468" s="21"/>
      <c r="I468" s="21"/>
      <c r="J468" s="21"/>
      <c r="K468" s="21"/>
      <c r="L468" s="21"/>
      <c r="M468" s="21"/>
      <c r="N468" s="23">
        <f t="shared" si="123"/>
        <v>0</v>
      </c>
      <c r="O468" s="356"/>
      <c r="P468" s="356"/>
      <c r="Q468" s="158"/>
      <c r="R468" s="158"/>
      <c r="S468" s="158"/>
      <c r="T468" s="158"/>
      <c r="U468" s="158"/>
      <c r="V468" s="158"/>
      <c r="W468" s="158"/>
      <c r="X468" s="158"/>
      <c r="Y468" s="158"/>
      <c r="Z468" s="158"/>
      <c r="AA468" s="201"/>
      <c r="AB468" s="201"/>
      <c r="AC468" s="201"/>
    </row>
    <row r="469" spans="1:29" s="202" customFormat="1" ht="13.5" customHeight="1">
      <c r="A469" s="470"/>
      <c r="B469" s="458"/>
      <c r="C469" s="320" t="s">
        <v>270</v>
      </c>
      <c r="D469" s="320">
        <f aca="true" t="shared" si="127" ref="D469:M469">SUM(D467:D468)</f>
        <v>0</v>
      </c>
      <c r="E469" s="320">
        <f t="shared" si="127"/>
        <v>0</v>
      </c>
      <c r="F469" s="320">
        <f t="shared" si="127"/>
        <v>0</v>
      </c>
      <c r="G469" s="320">
        <f t="shared" si="127"/>
        <v>0</v>
      </c>
      <c r="H469" s="322">
        <f t="shared" si="127"/>
        <v>0</v>
      </c>
      <c r="I469" s="320">
        <f t="shared" si="127"/>
        <v>0</v>
      </c>
      <c r="J469" s="320">
        <f t="shared" si="127"/>
        <v>0</v>
      </c>
      <c r="K469" s="317">
        <f>SUM(K467:K468)</f>
        <v>0</v>
      </c>
      <c r="L469" s="320">
        <f t="shared" si="127"/>
        <v>0</v>
      </c>
      <c r="M469" s="320">
        <f t="shared" si="127"/>
        <v>0</v>
      </c>
      <c r="N469" s="327">
        <f t="shared" si="123"/>
        <v>0</v>
      </c>
      <c r="O469" s="356"/>
      <c r="P469" s="356"/>
      <c r="Q469" s="158"/>
      <c r="R469" s="158"/>
      <c r="S469" s="158"/>
      <c r="T469" s="158"/>
      <c r="U469" s="158"/>
      <c r="V469" s="158"/>
      <c r="W469" s="158"/>
      <c r="X469" s="158"/>
      <c r="Y469" s="158"/>
      <c r="Z469" s="158"/>
      <c r="AA469" s="201"/>
      <c r="AB469" s="201"/>
      <c r="AC469" s="201"/>
    </row>
    <row r="470" spans="1:29" s="202" customFormat="1" ht="13.5" customHeight="1">
      <c r="A470" s="463" t="s">
        <v>124</v>
      </c>
      <c r="B470" s="456" t="s">
        <v>125</v>
      </c>
      <c r="C470" s="42" t="s">
        <v>24</v>
      </c>
      <c r="D470" s="18"/>
      <c r="E470" s="18"/>
      <c r="F470" s="18"/>
      <c r="G470" s="18"/>
      <c r="H470" s="18"/>
      <c r="I470" s="18"/>
      <c r="J470" s="18"/>
      <c r="K470" s="18"/>
      <c r="L470" s="18"/>
      <c r="M470" s="18"/>
      <c r="N470" s="20">
        <f t="shared" si="123"/>
        <v>0</v>
      </c>
      <c r="O470" s="356">
        <f>IF(OR(D470="",E470="",F470="",G470="",H470="",I470="",J470="",K470="",L470="",M470="",D471="",E471="",F471="",G471="",H471="",I471="",J471="",K471="",L471="",M471=""),1,0)</f>
        <v>1</v>
      </c>
      <c r="P470" s="356"/>
      <c r="Q470" s="158"/>
      <c r="R470" s="158"/>
      <c r="S470" s="158"/>
      <c r="T470" s="158"/>
      <c r="U470" s="158"/>
      <c r="V470" s="158"/>
      <c r="W470" s="158"/>
      <c r="X470" s="158"/>
      <c r="Y470" s="158"/>
      <c r="Z470" s="158"/>
      <c r="AA470" s="201"/>
      <c r="AB470" s="201"/>
      <c r="AC470" s="201"/>
    </row>
    <row r="471" spans="1:29" s="202" customFormat="1" ht="13.5" customHeight="1">
      <c r="A471" s="464"/>
      <c r="B471" s="457"/>
      <c r="C471" s="44" t="s">
        <v>25</v>
      </c>
      <c r="D471" s="21"/>
      <c r="E471" s="21"/>
      <c r="F471" s="21"/>
      <c r="G471" s="21"/>
      <c r="H471" s="21"/>
      <c r="I471" s="21"/>
      <c r="J471" s="21"/>
      <c r="K471" s="21"/>
      <c r="L471" s="21"/>
      <c r="M471" s="21"/>
      <c r="N471" s="23">
        <f t="shared" si="123"/>
        <v>0</v>
      </c>
      <c r="O471" s="356"/>
      <c r="P471" s="356"/>
      <c r="Q471" s="158"/>
      <c r="R471" s="158"/>
      <c r="S471" s="158"/>
      <c r="T471" s="158"/>
      <c r="U471" s="158"/>
      <c r="V471" s="158"/>
      <c r="W471" s="158"/>
      <c r="X471" s="158"/>
      <c r="Y471" s="158"/>
      <c r="Z471" s="158"/>
      <c r="AA471" s="201"/>
      <c r="AB471" s="201"/>
      <c r="AC471" s="201"/>
    </row>
    <row r="472" spans="1:29" s="202" customFormat="1" ht="13.5" customHeight="1">
      <c r="A472" s="470"/>
      <c r="B472" s="458"/>
      <c r="C472" s="320" t="s">
        <v>270</v>
      </c>
      <c r="D472" s="320">
        <f>SUM(D470:D471)</f>
        <v>0</v>
      </c>
      <c r="E472" s="320">
        <f>SUM(E470:E471)</f>
        <v>0</v>
      </c>
      <c r="F472" s="320">
        <f aca="true" t="shared" si="128" ref="F472:M472">SUM(F470:F471)</f>
        <v>0</v>
      </c>
      <c r="G472" s="320">
        <f t="shared" si="128"/>
        <v>0</v>
      </c>
      <c r="H472" s="322">
        <f t="shared" si="128"/>
        <v>0</v>
      </c>
      <c r="I472" s="320">
        <f t="shared" si="128"/>
        <v>0</v>
      </c>
      <c r="J472" s="320">
        <f t="shared" si="128"/>
        <v>0</v>
      </c>
      <c r="K472" s="317">
        <f>SUM(K470:K471)</f>
        <v>0</v>
      </c>
      <c r="L472" s="320">
        <f t="shared" si="128"/>
        <v>0</v>
      </c>
      <c r="M472" s="320">
        <f t="shared" si="128"/>
        <v>0</v>
      </c>
      <c r="N472" s="327">
        <f t="shared" si="123"/>
        <v>0</v>
      </c>
      <c r="O472" s="356"/>
      <c r="P472" s="356"/>
      <c r="Q472" s="158"/>
      <c r="R472" s="158"/>
      <c r="S472" s="158"/>
      <c r="T472" s="158"/>
      <c r="U472" s="158"/>
      <c r="V472" s="158"/>
      <c r="W472" s="158"/>
      <c r="X472" s="158"/>
      <c r="Y472" s="158"/>
      <c r="Z472" s="158"/>
      <c r="AA472" s="201"/>
      <c r="AB472" s="201"/>
      <c r="AC472" s="201"/>
    </row>
    <row r="473" spans="1:29" s="202" customFormat="1" ht="13.5" customHeight="1">
      <c r="A473" s="463" t="s">
        <v>126</v>
      </c>
      <c r="B473" s="456" t="s">
        <v>127</v>
      </c>
      <c r="C473" s="38" t="s">
        <v>24</v>
      </c>
      <c r="D473" s="14"/>
      <c r="E473" s="14"/>
      <c r="F473" s="14"/>
      <c r="G473" s="14"/>
      <c r="H473" s="14"/>
      <c r="I473" s="14"/>
      <c r="J473" s="14"/>
      <c r="K473" s="14"/>
      <c r="L473" s="14"/>
      <c r="M473" s="14"/>
      <c r="N473" s="9">
        <f t="shared" si="123"/>
        <v>0</v>
      </c>
      <c r="O473" s="356">
        <f>IF(OR(D473="",E473="",F473="",G473="",H473="",I473="",J473="",K473="",L473="",M473="",D474="",E474="",F474="",G474="",H474="",I474="",J474="",K474="",L474="",M474=""),1,0)</f>
        <v>1</v>
      </c>
      <c r="P473" s="356"/>
      <c r="Q473" s="158"/>
      <c r="R473" s="158"/>
      <c r="S473" s="158"/>
      <c r="T473" s="158"/>
      <c r="U473" s="158"/>
      <c r="V473" s="158"/>
      <c r="W473" s="158"/>
      <c r="X473" s="158"/>
      <c r="Y473" s="158"/>
      <c r="Z473" s="158"/>
      <c r="AA473" s="201"/>
      <c r="AB473" s="201"/>
      <c r="AC473" s="201"/>
    </row>
    <row r="474" spans="1:29" s="202" customFormat="1" ht="13.5" customHeight="1">
      <c r="A474" s="464"/>
      <c r="B474" s="557"/>
      <c r="C474" s="40" t="s">
        <v>25</v>
      </c>
      <c r="D474" s="16"/>
      <c r="E474" s="16"/>
      <c r="F474" s="16"/>
      <c r="G474" s="16"/>
      <c r="H474" s="16"/>
      <c r="I474" s="16"/>
      <c r="J474" s="16"/>
      <c r="K474" s="16"/>
      <c r="L474" s="16"/>
      <c r="M474" s="16"/>
      <c r="N474" s="12">
        <f t="shared" si="123"/>
        <v>0</v>
      </c>
      <c r="O474" s="356"/>
      <c r="P474" s="356"/>
      <c r="Q474" s="158"/>
      <c r="R474" s="158"/>
      <c r="S474" s="158"/>
      <c r="T474" s="158"/>
      <c r="U474" s="158"/>
      <c r="V474" s="158"/>
      <c r="W474" s="158"/>
      <c r="X474" s="158"/>
      <c r="Y474" s="158"/>
      <c r="Z474" s="158"/>
      <c r="AA474" s="201"/>
      <c r="AB474" s="201"/>
      <c r="AC474" s="201"/>
    </row>
    <row r="475" spans="1:29" s="202" customFormat="1" ht="13.5" customHeight="1">
      <c r="A475" s="470"/>
      <c r="B475" s="558"/>
      <c r="C475" s="320" t="s">
        <v>270</v>
      </c>
      <c r="D475" s="320">
        <f aca="true" t="shared" si="129" ref="D475:M475">SUM(D473:D474)</f>
        <v>0</v>
      </c>
      <c r="E475" s="320">
        <f t="shared" si="129"/>
        <v>0</v>
      </c>
      <c r="F475" s="320">
        <f t="shared" si="129"/>
        <v>0</v>
      </c>
      <c r="G475" s="320">
        <f t="shared" si="129"/>
        <v>0</v>
      </c>
      <c r="H475" s="322">
        <f t="shared" si="129"/>
        <v>0</v>
      </c>
      <c r="I475" s="320">
        <f t="shared" si="129"/>
        <v>0</v>
      </c>
      <c r="J475" s="320">
        <f t="shared" si="129"/>
        <v>0</v>
      </c>
      <c r="K475" s="317">
        <f>SUM(K473:K474)</f>
        <v>0</v>
      </c>
      <c r="L475" s="320">
        <f t="shared" si="129"/>
        <v>0</v>
      </c>
      <c r="M475" s="320">
        <f t="shared" si="129"/>
        <v>0</v>
      </c>
      <c r="N475" s="327">
        <f t="shared" si="123"/>
        <v>0</v>
      </c>
      <c r="O475" s="356"/>
      <c r="P475" s="356"/>
      <c r="Q475" s="158"/>
      <c r="R475" s="158"/>
      <c r="S475" s="158"/>
      <c r="T475" s="158"/>
      <c r="U475" s="158"/>
      <c r="V475" s="158"/>
      <c r="W475" s="158"/>
      <c r="X475" s="158"/>
      <c r="Y475" s="158"/>
      <c r="Z475" s="158"/>
      <c r="AA475" s="201"/>
      <c r="AB475" s="201"/>
      <c r="AC475" s="201"/>
    </row>
    <row r="476" spans="1:29" s="202" customFormat="1" ht="13.5" customHeight="1">
      <c r="A476" s="463" t="s">
        <v>128</v>
      </c>
      <c r="B476" s="456" t="s">
        <v>129</v>
      </c>
      <c r="C476" s="38" t="s">
        <v>24</v>
      </c>
      <c r="D476" s="14"/>
      <c r="E476" s="14"/>
      <c r="F476" s="14"/>
      <c r="G476" s="14"/>
      <c r="H476" s="14"/>
      <c r="I476" s="14"/>
      <c r="J476" s="14"/>
      <c r="K476" s="14"/>
      <c r="L476" s="14"/>
      <c r="M476" s="14"/>
      <c r="N476" s="9">
        <f t="shared" si="123"/>
        <v>0</v>
      </c>
      <c r="O476" s="356">
        <f>IF(OR(D476="",E476="",F476="",G476="",H476="",I476="",J476="",K476="",L476="",M476="",D477="",E477="",F477="",G477="",H477="",I477="",J477="",K477="",L477="",M477=""),1,0)</f>
        <v>1</v>
      </c>
      <c r="P476" s="356"/>
      <c r="Q476" s="158"/>
      <c r="R476" s="158"/>
      <c r="S476" s="158"/>
      <c r="T476" s="158"/>
      <c r="U476" s="158"/>
      <c r="V476" s="158"/>
      <c r="W476" s="158"/>
      <c r="X476" s="158"/>
      <c r="Y476" s="158"/>
      <c r="Z476" s="158"/>
      <c r="AA476" s="201"/>
      <c r="AB476" s="201"/>
      <c r="AC476" s="201"/>
    </row>
    <row r="477" spans="1:29" s="202" customFormat="1" ht="13.5" customHeight="1">
      <c r="A477" s="464"/>
      <c r="B477" s="557"/>
      <c r="C477" s="40" t="s">
        <v>25</v>
      </c>
      <c r="D477" s="16"/>
      <c r="E477" s="16"/>
      <c r="F477" s="16"/>
      <c r="G477" s="16"/>
      <c r="H477" s="16"/>
      <c r="I477" s="16"/>
      <c r="J477" s="16"/>
      <c r="K477" s="16"/>
      <c r="L477" s="16"/>
      <c r="M477" s="16"/>
      <c r="N477" s="12">
        <f t="shared" si="123"/>
        <v>0</v>
      </c>
      <c r="O477" s="356"/>
      <c r="P477" s="356"/>
      <c r="Q477" s="158"/>
      <c r="R477" s="158"/>
      <c r="S477" s="158"/>
      <c r="T477" s="158"/>
      <c r="U477" s="158"/>
      <c r="V477" s="158"/>
      <c r="W477" s="158"/>
      <c r="X477" s="158"/>
      <c r="Y477" s="158"/>
      <c r="Z477" s="158"/>
      <c r="AA477" s="201"/>
      <c r="AB477" s="201"/>
      <c r="AC477" s="201"/>
    </row>
    <row r="478" spans="1:29" s="202" customFormat="1" ht="13.5" customHeight="1">
      <c r="A478" s="470"/>
      <c r="B478" s="558"/>
      <c r="C478" s="320" t="s">
        <v>270</v>
      </c>
      <c r="D478" s="320">
        <f aca="true" t="shared" si="130" ref="D478:M478">SUM(D476:D477)</f>
        <v>0</v>
      </c>
      <c r="E478" s="320">
        <f t="shared" si="130"/>
        <v>0</v>
      </c>
      <c r="F478" s="320">
        <f t="shared" si="130"/>
        <v>0</v>
      </c>
      <c r="G478" s="320">
        <f t="shared" si="130"/>
        <v>0</v>
      </c>
      <c r="H478" s="322">
        <f t="shared" si="130"/>
        <v>0</v>
      </c>
      <c r="I478" s="320">
        <f t="shared" si="130"/>
        <v>0</v>
      </c>
      <c r="J478" s="320">
        <f t="shared" si="130"/>
        <v>0</v>
      </c>
      <c r="K478" s="317">
        <f>SUM(K476:K477)</f>
        <v>0</v>
      </c>
      <c r="L478" s="320">
        <f t="shared" si="130"/>
        <v>0</v>
      </c>
      <c r="M478" s="320">
        <f t="shared" si="130"/>
        <v>0</v>
      </c>
      <c r="N478" s="327">
        <f t="shared" si="123"/>
        <v>0</v>
      </c>
      <c r="O478" s="356"/>
      <c r="P478" s="356"/>
      <c r="Q478" s="158"/>
      <c r="R478" s="158"/>
      <c r="S478" s="158"/>
      <c r="T478" s="158"/>
      <c r="U478" s="158"/>
      <c r="V478" s="158"/>
      <c r="W478" s="158"/>
      <c r="X478" s="158"/>
      <c r="Y478" s="158"/>
      <c r="Z478" s="158"/>
      <c r="AA478" s="201"/>
      <c r="AB478" s="201"/>
      <c r="AC478" s="201"/>
    </row>
    <row r="479" spans="1:29" s="202" customFormat="1" ht="13.5" customHeight="1">
      <c r="A479" s="463" t="s">
        <v>130</v>
      </c>
      <c r="B479" s="456" t="s">
        <v>280</v>
      </c>
      <c r="C479" s="38" t="s">
        <v>24</v>
      </c>
      <c r="D479" s="14"/>
      <c r="E479" s="14"/>
      <c r="F479" s="14"/>
      <c r="G479" s="14"/>
      <c r="H479" s="14"/>
      <c r="I479" s="14"/>
      <c r="J479" s="14"/>
      <c r="K479" s="14"/>
      <c r="L479" s="14"/>
      <c r="M479" s="14"/>
      <c r="N479" s="9">
        <f t="shared" si="123"/>
        <v>0</v>
      </c>
      <c r="O479" s="356">
        <f>IF(OR(D479="",E479="",F479="",G479="",H479="",I479="",J479="",K479="",L479="",M479="",D480="",E480="",F480="",G480="",H480="",I480="",J480="",K480="",L480="",M480=""),1,0)</f>
        <v>1</v>
      </c>
      <c r="P479" s="356"/>
      <c r="Q479" s="158"/>
      <c r="R479" s="158"/>
      <c r="S479" s="158"/>
      <c r="T479" s="158"/>
      <c r="U479" s="158"/>
      <c r="V479" s="158"/>
      <c r="W479" s="158"/>
      <c r="X479" s="158"/>
      <c r="Y479" s="158"/>
      <c r="Z479" s="158"/>
      <c r="AA479" s="201"/>
      <c r="AB479" s="201"/>
      <c r="AC479" s="201"/>
    </row>
    <row r="480" spans="1:29" s="202" customFormat="1" ht="13.5" customHeight="1">
      <c r="A480" s="464"/>
      <c r="B480" s="557"/>
      <c r="C480" s="40" t="s">
        <v>25</v>
      </c>
      <c r="D480" s="16"/>
      <c r="E480" s="16"/>
      <c r="F480" s="16"/>
      <c r="G480" s="16"/>
      <c r="H480" s="16"/>
      <c r="I480" s="16"/>
      <c r="J480" s="16"/>
      <c r="K480" s="16"/>
      <c r="L480" s="16"/>
      <c r="M480" s="16"/>
      <c r="N480" s="12">
        <f t="shared" si="123"/>
        <v>0</v>
      </c>
      <c r="O480" s="356"/>
      <c r="P480" s="356"/>
      <c r="Q480" s="158"/>
      <c r="R480" s="158"/>
      <c r="S480" s="158"/>
      <c r="T480" s="158"/>
      <c r="U480" s="158"/>
      <c r="V480" s="158"/>
      <c r="W480" s="158"/>
      <c r="X480" s="158"/>
      <c r="Y480" s="158"/>
      <c r="Z480" s="158"/>
      <c r="AA480" s="201"/>
      <c r="AB480" s="201"/>
      <c r="AC480" s="201"/>
    </row>
    <row r="481" spans="1:29" s="202" customFormat="1" ht="13.5" customHeight="1">
      <c r="A481" s="470"/>
      <c r="B481" s="558"/>
      <c r="C481" s="320" t="s">
        <v>270</v>
      </c>
      <c r="D481" s="320">
        <f aca="true" t="shared" si="131" ref="D481:M481">SUM(D479:D480)</f>
        <v>0</v>
      </c>
      <c r="E481" s="320">
        <f t="shared" si="131"/>
        <v>0</v>
      </c>
      <c r="F481" s="320">
        <f t="shared" si="131"/>
        <v>0</v>
      </c>
      <c r="G481" s="320">
        <f t="shared" si="131"/>
        <v>0</v>
      </c>
      <c r="H481" s="322">
        <f t="shared" si="131"/>
        <v>0</v>
      </c>
      <c r="I481" s="320">
        <f t="shared" si="131"/>
        <v>0</v>
      </c>
      <c r="J481" s="320">
        <f t="shared" si="131"/>
        <v>0</v>
      </c>
      <c r="K481" s="317">
        <f>SUM(K479:K480)</f>
        <v>0</v>
      </c>
      <c r="L481" s="320">
        <f t="shared" si="131"/>
        <v>0</v>
      </c>
      <c r="M481" s="320">
        <f t="shared" si="131"/>
        <v>0</v>
      </c>
      <c r="N481" s="327">
        <f t="shared" si="123"/>
        <v>0</v>
      </c>
      <c r="O481" s="356"/>
      <c r="P481" s="356"/>
      <c r="Q481" s="158"/>
      <c r="R481" s="158"/>
      <c r="S481" s="158"/>
      <c r="T481" s="158"/>
      <c r="U481" s="158"/>
      <c r="V481" s="158"/>
      <c r="W481" s="158"/>
      <c r="X481" s="158"/>
      <c r="Y481" s="158"/>
      <c r="Z481" s="158"/>
      <c r="AA481" s="201"/>
      <c r="AB481" s="201"/>
      <c r="AC481" s="201"/>
    </row>
    <row r="482" spans="1:29" s="202" customFormat="1" ht="13.5" customHeight="1">
      <c r="A482" s="463" t="s">
        <v>131</v>
      </c>
      <c r="B482" s="430" t="s">
        <v>132</v>
      </c>
      <c r="C482" s="38" t="s">
        <v>24</v>
      </c>
      <c r="D482" s="14"/>
      <c r="E482" s="14"/>
      <c r="F482" s="14"/>
      <c r="G482" s="14"/>
      <c r="H482" s="14"/>
      <c r="I482" s="14"/>
      <c r="J482" s="14"/>
      <c r="K482" s="14"/>
      <c r="L482" s="14"/>
      <c r="M482" s="14"/>
      <c r="N482" s="9">
        <f t="shared" si="123"/>
        <v>0</v>
      </c>
      <c r="O482" s="356">
        <f>IF(OR(D482="",E482="",F482="",G482="",H482="",I482="",J482="",K482="",L482="",M482="",D483="",E483="",F483="",G483="",H483="",I483="",J483="",K483="",L483="",M483=""),1,0)</f>
        <v>1</v>
      </c>
      <c r="P482" s="243"/>
      <c r="Q482" s="158"/>
      <c r="R482" s="158"/>
      <c r="S482" s="158"/>
      <c r="T482" s="158"/>
      <c r="U482" s="158"/>
      <c r="V482" s="158"/>
      <c r="W482" s="158"/>
      <c r="X482" s="158"/>
      <c r="Y482" s="158"/>
      <c r="Z482" s="158"/>
      <c r="AA482" s="201"/>
      <c r="AB482" s="201"/>
      <c r="AC482" s="201"/>
    </row>
    <row r="483" spans="1:29" s="202" customFormat="1" ht="13.5" customHeight="1">
      <c r="A483" s="464"/>
      <c r="B483" s="476"/>
      <c r="C483" s="40" t="s">
        <v>25</v>
      </c>
      <c r="D483" s="16"/>
      <c r="E483" s="16"/>
      <c r="F483" s="16"/>
      <c r="G483" s="16"/>
      <c r="H483" s="16"/>
      <c r="I483" s="16"/>
      <c r="J483" s="16"/>
      <c r="K483" s="16"/>
      <c r="L483" s="16"/>
      <c r="M483" s="16"/>
      <c r="N483" s="12">
        <f t="shared" si="123"/>
        <v>0</v>
      </c>
      <c r="O483" s="243"/>
      <c r="P483" s="243"/>
      <c r="Q483" s="158"/>
      <c r="R483" s="158"/>
      <c r="S483" s="158"/>
      <c r="T483" s="158"/>
      <c r="U483" s="158"/>
      <c r="V483" s="158"/>
      <c r="W483" s="158"/>
      <c r="X483" s="158"/>
      <c r="Y483" s="158"/>
      <c r="Z483" s="158"/>
      <c r="AA483" s="201"/>
      <c r="AB483" s="201"/>
      <c r="AC483" s="201"/>
    </row>
    <row r="484" spans="1:29" s="202" customFormat="1" ht="13.5" customHeight="1">
      <c r="A484" s="470"/>
      <c r="B484" s="477"/>
      <c r="C484" s="320" t="s">
        <v>270</v>
      </c>
      <c r="D484" s="320">
        <f aca="true" t="shared" si="132" ref="D484:M484">SUM(D482:D483)</f>
        <v>0</v>
      </c>
      <c r="E484" s="320">
        <f t="shared" si="132"/>
        <v>0</v>
      </c>
      <c r="F484" s="320">
        <f t="shared" si="132"/>
        <v>0</v>
      </c>
      <c r="G484" s="320">
        <f t="shared" si="132"/>
        <v>0</v>
      </c>
      <c r="H484" s="322">
        <f t="shared" si="132"/>
        <v>0</v>
      </c>
      <c r="I484" s="320">
        <f t="shared" si="132"/>
        <v>0</v>
      </c>
      <c r="J484" s="320">
        <f t="shared" si="132"/>
        <v>0</v>
      </c>
      <c r="K484" s="317">
        <f>SUM(K482:K483)</f>
        <v>0</v>
      </c>
      <c r="L484" s="320">
        <f t="shared" si="132"/>
        <v>0</v>
      </c>
      <c r="M484" s="320">
        <f t="shared" si="132"/>
        <v>0</v>
      </c>
      <c r="N484" s="327">
        <f t="shared" si="123"/>
        <v>0</v>
      </c>
      <c r="O484" s="243"/>
      <c r="P484" s="243"/>
      <c r="Q484" s="158"/>
      <c r="R484" s="158"/>
      <c r="S484" s="158"/>
      <c r="T484" s="158"/>
      <c r="U484" s="158"/>
      <c r="V484" s="158"/>
      <c r="W484" s="158"/>
      <c r="X484" s="158"/>
      <c r="Y484" s="158"/>
      <c r="Z484" s="158"/>
      <c r="AA484" s="201"/>
      <c r="AB484" s="201"/>
      <c r="AC484" s="201"/>
    </row>
    <row r="485" spans="1:29" s="202" customFormat="1" ht="13.5" customHeight="1">
      <c r="A485" s="463" t="s">
        <v>133</v>
      </c>
      <c r="B485" s="456" t="s">
        <v>282</v>
      </c>
      <c r="C485" s="38" t="s">
        <v>24</v>
      </c>
      <c r="D485" s="14"/>
      <c r="E485" s="14"/>
      <c r="F485" s="14"/>
      <c r="G485" s="14"/>
      <c r="H485" s="15"/>
      <c r="I485" s="14"/>
      <c r="J485" s="14"/>
      <c r="K485" s="14"/>
      <c r="L485" s="14"/>
      <c r="M485" s="14"/>
      <c r="N485" s="9">
        <f t="shared" si="123"/>
        <v>0</v>
      </c>
      <c r="O485" s="356">
        <f>IF(OR(D485="",E485="",F485="",G485="",H485="",I485="",J485="",K485="",L485="",M485="",D486="",E486="",F486="",G486="",H486="",I486="",J486="",K486="",L486="",M486=""),1,0)</f>
        <v>1</v>
      </c>
      <c r="P485" s="243"/>
      <c r="Q485" s="158"/>
      <c r="R485" s="158"/>
      <c r="S485" s="158"/>
      <c r="T485" s="158"/>
      <c r="U485" s="158"/>
      <c r="V485" s="158"/>
      <c r="W485" s="158"/>
      <c r="X485" s="158"/>
      <c r="Y485" s="158"/>
      <c r="Z485" s="158"/>
      <c r="AA485" s="201"/>
      <c r="AB485" s="201"/>
      <c r="AC485" s="201"/>
    </row>
    <row r="486" spans="1:29" s="202" customFormat="1" ht="13.5" customHeight="1">
      <c r="A486" s="464"/>
      <c r="B486" s="557"/>
      <c r="C486" s="40" t="s">
        <v>25</v>
      </c>
      <c r="D486" s="16"/>
      <c r="E486" s="16"/>
      <c r="F486" s="16"/>
      <c r="G486" s="16"/>
      <c r="H486" s="17"/>
      <c r="I486" s="16"/>
      <c r="J486" s="16"/>
      <c r="K486" s="16"/>
      <c r="L486" s="16"/>
      <c r="M486" s="16"/>
      <c r="N486" s="12">
        <f t="shared" si="123"/>
        <v>0</v>
      </c>
      <c r="O486" s="243"/>
      <c r="P486" s="243"/>
      <c r="Q486" s="158"/>
      <c r="R486" s="158"/>
      <c r="S486" s="158"/>
      <c r="T486" s="158"/>
      <c r="U486" s="158"/>
      <c r="V486" s="158"/>
      <c r="W486" s="158"/>
      <c r="X486" s="158"/>
      <c r="Y486" s="158"/>
      <c r="Z486" s="158"/>
      <c r="AA486" s="201"/>
      <c r="AB486" s="201"/>
      <c r="AC486" s="201"/>
    </row>
    <row r="487" spans="1:29" s="202" customFormat="1" ht="13.5" customHeight="1">
      <c r="A487" s="470"/>
      <c r="B487" s="558"/>
      <c r="C487" s="320" t="s">
        <v>270</v>
      </c>
      <c r="D487" s="320">
        <f aca="true" t="shared" si="133" ref="D487:M487">SUM(D485:D486)</f>
        <v>0</v>
      </c>
      <c r="E487" s="320">
        <f t="shared" si="133"/>
        <v>0</v>
      </c>
      <c r="F487" s="320">
        <f t="shared" si="133"/>
        <v>0</v>
      </c>
      <c r="G487" s="320">
        <f t="shared" si="133"/>
        <v>0</v>
      </c>
      <c r="H487" s="322">
        <f t="shared" si="133"/>
        <v>0</v>
      </c>
      <c r="I487" s="320">
        <f t="shared" si="133"/>
        <v>0</v>
      </c>
      <c r="J487" s="320">
        <f t="shared" si="133"/>
        <v>0</v>
      </c>
      <c r="K487" s="317">
        <f>SUM(K485:K486)</f>
        <v>0</v>
      </c>
      <c r="L487" s="320">
        <f t="shared" si="133"/>
        <v>0</v>
      </c>
      <c r="M487" s="320">
        <f t="shared" si="133"/>
        <v>0</v>
      </c>
      <c r="N487" s="327">
        <f t="shared" si="123"/>
        <v>0</v>
      </c>
      <c r="O487" s="243"/>
      <c r="P487" s="243"/>
      <c r="Q487" s="158"/>
      <c r="R487" s="158"/>
      <c r="S487" s="158"/>
      <c r="T487" s="158"/>
      <c r="U487" s="158"/>
      <c r="V487" s="158"/>
      <c r="W487" s="158"/>
      <c r="X487" s="158"/>
      <c r="Y487" s="158"/>
      <c r="Z487" s="158"/>
      <c r="AA487" s="201"/>
      <c r="AB487" s="201"/>
      <c r="AC487" s="201"/>
    </row>
    <row r="488" spans="1:29" s="202" customFormat="1" ht="13.5" customHeight="1">
      <c r="A488" s="463" t="s">
        <v>134</v>
      </c>
      <c r="B488" s="430" t="s">
        <v>283</v>
      </c>
      <c r="C488" s="38" t="s">
        <v>24</v>
      </c>
      <c r="D488" s="14"/>
      <c r="E488" s="14"/>
      <c r="F488" s="14"/>
      <c r="G488" s="14"/>
      <c r="H488" s="15"/>
      <c r="I488" s="14"/>
      <c r="J488" s="14"/>
      <c r="K488" s="14"/>
      <c r="L488" s="14"/>
      <c r="M488" s="14"/>
      <c r="N488" s="9">
        <f t="shared" si="123"/>
        <v>0</v>
      </c>
      <c r="O488" s="356">
        <f>IF(OR(D488="",E488="",F488="",G488="",H488="",I488="",J488="",K488="",L488="",M488="",D489="",E489="",F489="",G489="",H489="",I489="",J489="",K489="",L489="",M489=""),1,0)</f>
        <v>1</v>
      </c>
      <c r="P488" s="243"/>
      <c r="Q488" s="158"/>
      <c r="R488" s="158"/>
      <c r="S488" s="158"/>
      <c r="T488" s="158"/>
      <c r="U488" s="158"/>
      <c r="V488" s="158"/>
      <c r="W488" s="158"/>
      <c r="X488" s="158"/>
      <c r="Y488" s="158"/>
      <c r="Z488" s="158"/>
      <c r="AA488" s="201"/>
      <c r="AB488" s="201"/>
      <c r="AC488" s="201"/>
    </row>
    <row r="489" spans="1:29" s="202" customFormat="1" ht="13.5" customHeight="1">
      <c r="A489" s="464"/>
      <c r="B489" s="476"/>
      <c r="C489" s="40" t="s">
        <v>25</v>
      </c>
      <c r="D489" s="16"/>
      <c r="E489" s="16"/>
      <c r="F489" s="16"/>
      <c r="G489" s="16"/>
      <c r="H489" s="17"/>
      <c r="I489" s="16"/>
      <c r="J489" s="16"/>
      <c r="K489" s="16"/>
      <c r="L489" s="16"/>
      <c r="M489" s="16"/>
      <c r="N489" s="12">
        <f t="shared" si="123"/>
        <v>0</v>
      </c>
      <c r="O489" s="243"/>
      <c r="P489" s="243"/>
      <c r="Q489" s="158"/>
      <c r="R489" s="200"/>
      <c r="S489" s="158"/>
      <c r="T489" s="158"/>
      <c r="U489" s="158"/>
      <c r="V489" s="158"/>
      <c r="W489" s="158"/>
      <c r="X489" s="158"/>
      <c r="Y489" s="158"/>
      <c r="Z489" s="158"/>
      <c r="AA489" s="201"/>
      <c r="AB489" s="201"/>
      <c r="AC489" s="201"/>
    </row>
    <row r="490" spans="1:29" s="202" customFormat="1" ht="13.5" customHeight="1">
      <c r="A490" s="470"/>
      <c r="B490" s="477"/>
      <c r="C490" s="320" t="s">
        <v>270</v>
      </c>
      <c r="D490" s="320">
        <f aca="true" t="shared" si="134" ref="D490:M490">SUM(D488:D489)</f>
        <v>0</v>
      </c>
      <c r="E490" s="320">
        <f t="shared" si="134"/>
        <v>0</v>
      </c>
      <c r="F490" s="320">
        <f t="shared" si="134"/>
        <v>0</v>
      </c>
      <c r="G490" s="320">
        <f t="shared" si="134"/>
        <v>0</v>
      </c>
      <c r="H490" s="322">
        <f t="shared" si="134"/>
        <v>0</v>
      </c>
      <c r="I490" s="320">
        <f t="shared" si="134"/>
        <v>0</v>
      </c>
      <c r="J490" s="320">
        <f t="shared" si="134"/>
        <v>0</v>
      </c>
      <c r="K490" s="317">
        <f>SUM(K488:K489)</f>
        <v>0</v>
      </c>
      <c r="L490" s="320">
        <f t="shared" si="134"/>
        <v>0</v>
      </c>
      <c r="M490" s="320">
        <f t="shared" si="134"/>
        <v>0</v>
      </c>
      <c r="N490" s="327">
        <f t="shared" si="123"/>
        <v>0</v>
      </c>
      <c r="O490" s="243"/>
      <c r="P490" s="243"/>
      <c r="Q490" s="158"/>
      <c r="R490" s="158"/>
      <c r="S490" s="158"/>
      <c r="T490" s="158"/>
      <c r="U490" s="158"/>
      <c r="V490" s="158"/>
      <c r="W490" s="158"/>
      <c r="X490" s="158"/>
      <c r="Y490" s="158"/>
      <c r="Z490" s="158"/>
      <c r="AA490" s="201"/>
      <c r="AB490" s="201"/>
      <c r="AC490" s="201"/>
    </row>
    <row r="491" spans="1:29" s="202" customFormat="1" ht="13.5" customHeight="1">
      <c r="A491" s="463" t="s">
        <v>135</v>
      </c>
      <c r="B491" s="456" t="s">
        <v>136</v>
      </c>
      <c r="C491" s="38" t="s">
        <v>24</v>
      </c>
      <c r="D491" s="14"/>
      <c r="E491" s="14"/>
      <c r="F491" s="14"/>
      <c r="G491" s="14"/>
      <c r="H491" s="15"/>
      <c r="I491" s="14"/>
      <c r="J491" s="14"/>
      <c r="K491" s="14"/>
      <c r="L491" s="14"/>
      <c r="M491" s="14"/>
      <c r="N491" s="9">
        <f t="shared" si="123"/>
        <v>0</v>
      </c>
      <c r="O491" s="356">
        <f>IF(OR(D491="",E491="",F491="",G491="",H491="",I491="",J491="",K491="",L491="",M491="",D492="",E492="",F492="",G492="",H492="",I492="",J492="",K492="",L492="",M492=""),1,0)</f>
        <v>1</v>
      </c>
      <c r="P491" s="243"/>
      <c r="Q491" s="158"/>
      <c r="R491" s="158"/>
      <c r="S491" s="158"/>
      <c r="T491" s="158"/>
      <c r="U491" s="158"/>
      <c r="V491" s="158"/>
      <c r="W491" s="158"/>
      <c r="X491" s="158"/>
      <c r="Y491" s="158"/>
      <c r="Z491" s="158"/>
      <c r="AA491" s="201"/>
      <c r="AB491" s="201"/>
      <c r="AC491" s="201"/>
    </row>
    <row r="492" spans="1:29" s="202" customFormat="1" ht="13.5" customHeight="1">
      <c r="A492" s="464"/>
      <c r="B492" s="557"/>
      <c r="C492" s="40" t="s">
        <v>25</v>
      </c>
      <c r="D492" s="16"/>
      <c r="E492" s="16"/>
      <c r="F492" s="16"/>
      <c r="G492" s="16"/>
      <c r="H492" s="17"/>
      <c r="I492" s="16"/>
      <c r="J492" s="16"/>
      <c r="K492" s="16"/>
      <c r="L492" s="16"/>
      <c r="M492" s="16"/>
      <c r="N492" s="12">
        <f t="shared" si="123"/>
        <v>0</v>
      </c>
      <c r="O492" s="243"/>
      <c r="P492" s="243"/>
      <c r="Q492" s="158"/>
      <c r="R492" s="158"/>
      <c r="S492" s="158"/>
      <c r="T492" s="158"/>
      <c r="U492" s="158"/>
      <c r="V492" s="158"/>
      <c r="W492" s="158"/>
      <c r="X492" s="158"/>
      <c r="Y492" s="158"/>
      <c r="Z492" s="158"/>
      <c r="AA492" s="201"/>
      <c r="AB492" s="201"/>
      <c r="AC492" s="201"/>
    </row>
    <row r="493" spans="1:29" s="202" customFormat="1" ht="13.5" customHeight="1">
      <c r="A493" s="470"/>
      <c r="B493" s="558"/>
      <c r="C493" s="320" t="s">
        <v>270</v>
      </c>
      <c r="D493" s="320">
        <f aca="true" t="shared" si="135" ref="D493:M493">SUM(D491:D492)</f>
        <v>0</v>
      </c>
      <c r="E493" s="320">
        <f t="shared" si="135"/>
        <v>0</v>
      </c>
      <c r="F493" s="320">
        <f t="shared" si="135"/>
        <v>0</v>
      </c>
      <c r="G493" s="320">
        <f t="shared" si="135"/>
        <v>0</v>
      </c>
      <c r="H493" s="322">
        <f t="shared" si="135"/>
        <v>0</v>
      </c>
      <c r="I493" s="320">
        <f t="shared" si="135"/>
        <v>0</v>
      </c>
      <c r="J493" s="320">
        <f t="shared" si="135"/>
        <v>0</v>
      </c>
      <c r="K493" s="317">
        <f>SUM(K491:K492)</f>
        <v>0</v>
      </c>
      <c r="L493" s="320">
        <f t="shared" si="135"/>
        <v>0</v>
      </c>
      <c r="M493" s="320">
        <f t="shared" si="135"/>
        <v>0</v>
      </c>
      <c r="N493" s="327">
        <f t="shared" si="123"/>
        <v>0</v>
      </c>
      <c r="O493" s="243"/>
      <c r="P493" s="243"/>
      <c r="Q493" s="158"/>
      <c r="R493" s="158"/>
      <c r="S493" s="158"/>
      <c r="T493" s="158"/>
      <c r="U493" s="158"/>
      <c r="V493" s="158"/>
      <c r="W493" s="158"/>
      <c r="X493" s="158"/>
      <c r="Y493" s="158"/>
      <c r="Z493" s="158"/>
      <c r="AA493" s="201"/>
      <c r="AB493" s="201"/>
      <c r="AC493" s="201"/>
    </row>
    <row r="494" spans="1:29" s="202" customFormat="1" ht="13.5" customHeight="1">
      <c r="A494" s="463" t="s">
        <v>137</v>
      </c>
      <c r="B494" s="456" t="s">
        <v>138</v>
      </c>
      <c r="C494" s="38" t="s">
        <v>24</v>
      </c>
      <c r="D494" s="14"/>
      <c r="E494" s="14"/>
      <c r="F494" s="14"/>
      <c r="G494" s="14"/>
      <c r="H494" s="15"/>
      <c r="I494" s="14"/>
      <c r="J494" s="14"/>
      <c r="K494" s="14"/>
      <c r="L494" s="14"/>
      <c r="M494" s="14"/>
      <c r="N494" s="9">
        <f t="shared" si="123"/>
        <v>0</v>
      </c>
      <c r="O494" s="356">
        <f>IF(OR(D494="",E494="",F494="",G494="",H494="",I494="",J494="",K494="",L494="",M494="",D495="",E495="",F495="",G495="",H495="",I495="",J495="",K495="",L495="",M495=""),1,0)</f>
        <v>1</v>
      </c>
      <c r="P494" s="243"/>
      <c r="Q494" s="158"/>
      <c r="R494" s="158"/>
      <c r="S494" s="158"/>
      <c r="T494" s="158"/>
      <c r="U494" s="158"/>
      <c r="V494" s="158"/>
      <c r="W494" s="158"/>
      <c r="X494" s="158"/>
      <c r="Y494" s="158"/>
      <c r="Z494" s="158"/>
      <c r="AA494" s="201"/>
      <c r="AB494" s="201"/>
      <c r="AC494" s="201"/>
    </row>
    <row r="495" spans="1:29" s="202" customFormat="1" ht="13.5" customHeight="1">
      <c r="A495" s="464"/>
      <c r="B495" s="557"/>
      <c r="C495" s="40" t="s">
        <v>25</v>
      </c>
      <c r="D495" s="16"/>
      <c r="E495" s="16"/>
      <c r="F495" s="16"/>
      <c r="G495" s="16"/>
      <c r="H495" s="17"/>
      <c r="I495" s="16"/>
      <c r="J495" s="16"/>
      <c r="K495" s="16"/>
      <c r="L495" s="16"/>
      <c r="M495" s="16"/>
      <c r="N495" s="12">
        <f>SUM(D495:M495)</f>
        <v>0</v>
      </c>
      <c r="O495" s="243"/>
      <c r="P495" s="243"/>
      <c r="Q495" s="158"/>
      <c r="R495" s="158"/>
      <c r="S495" s="158"/>
      <c r="T495" s="158"/>
      <c r="U495" s="158"/>
      <c r="V495" s="158"/>
      <c r="W495" s="158"/>
      <c r="X495" s="158"/>
      <c r="Y495" s="158"/>
      <c r="Z495" s="158"/>
      <c r="AA495" s="201"/>
      <c r="AB495" s="201"/>
      <c r="AC495" s="201"/>
    </row>
    <row r="496" spans="1:29" s="202" customFormat="1" ht="13.5" customHeight="1">
      <c r="A496" s="470"/>
      <c r="B496" s="558"/>
      <c r="C496" s="320" t="s">
        <v>270</v>
      </c>
      <c r="D496" s="320">
        <f aca="true" t="shared" si="136" ref="D496:M496">SUM(D494:D495)</f>
        <v>0</v>
      </c>
      <c r="E496" s="320">
        <f t="shared" si="136"/>
        <v>0</v>
      </c>
      <c r="F496" s="320">
        <f t="shared" si="136"/>
        <v>0</v>
      </c>
      <c r="G496" s="320">
        <f t="shared" si="136"/>
        <v>0</v>
      </c>
      <c r="H496" s="322">
        <f t="shared" si="136"/>
        <v>0</v>
      </c>
      <c r="I496" s="320">
        <f t="shared" si="136"/>
        <v>0</v>
      </c>
      <c r="J496" s="320">
        <f t="shared" si="136"/>
        <v>0</v>
      </c>
      <c r="K496" s="317">
        <f>SUM(K494:K495)</f>
        <v>0</v>
      </c>
      <c r="L496" s="320">
        <f t="shared" si="136"/>
        <v>0</v>
      </c>
      <c r="M496" s="320">
        <f t="shared" si="136"/>
        <v>0</v>
      </c>
      <c r="N496" s="327">
        <f t="shared" si="123"/>
        <v>0</v>
      </c>
      <c r="O496" s="243"/>
      <c r="P496" s="243"/>
      <c r="Q496" s="158"/>
      <c r="R496" s="158"/>
      <c r="S496" s="158"/>
      <c r="T496" s="158"/>
      <c r="U496" s="158"/>
      <c r="V496" s="158"/>
      <c r="W496" s="158"/>
      <c r="X496" s="158"/>
      <c r="Y496" s="158"/>
      <c r="Z496" s="158"/>
      <c r="AA496" s="201"/>
      <c r="AB496" s="201"/>
      <c r="AC496" s="201"/>
    </row>
    <row r="497" spans="1:29" s="202" customFormat="1" ht="13.5" customHeight="1">
      <c r="A497" s="463" t="s">
        <v>139</v>
      </c>
      <c r="B497" s="456" t="s">
        <v>64</v>
      </c>
      <c r="C497" s="38" t="s">
        <v>24</v>
      </c>
      <c r="D497" s="10">
        <f>D494+D491+D488+D485+D482+D479+D476+D473+D470+D467+D464+D461+D458</f>
        <v>0</v>
      </c>
      <c r="E497" s="10">
        <f aca="true" t="shared" si="137" ref="E497:M498">E494+E491+E488+E485+E482+E479+E476+E473+E470+E467+E464+E461+E458</f>
        <v>0</v>
      </c>
      <c r="F497" s="10">
        <f t="shared" si="137"/>
        <v>0</v>
      </c>
      <c r="G497" s="10">
        <f t="shared" si="137"/>
        <v>0</v>
      </c>
      <c r="H497" s="10">
        <f t="shared" si="137"/>
        <v>0</v>
      </c>
      <c r="I497" s="10">
        <f t="shared" si="137"/>
        <v>0</v>
      </c>
      <c r="J497" s="10">
        <f t="shared" si="137"/>
        <v>0</v>
      </c>
      <c r="K497" s="10">
        <f>K494+K491+K488+K485+K482+K479+K476+K473+K470+K467+K464+K461+K458</f>
        <v>0</v>
      </c>
      <c r="L497" s="10">
        <f t="shared" si="137"/>
        <v>0</v>
      </c>
      <c r="M497" s="10">
        <f t="shared" si="137"/>
        <v>0</v>
      </c>
      <c r="N497" s="9">
        <f t="shared" si="123"/>
        <v>0</v>
      </c>
      <c r="O497" s="243"/>
      <c r="P497" s="243"/>
      <c r="Q497" s="158"/>
      <c r="R497" s="158"/>
      <c r="S497" s="158"/>
      <c r="T497" s="158"/>
      <c r="U497" s="158"/>
      <c r="V497" s="158"/>
      <c r="W497" s="158"/>
      <c r="X497" s="158"/>
      <c r="Y497" s="158"/>
      <c r="Z497" s="158"/>
      <c r="AA497" s="201"/>
      <c r="AB497" s="201"/>
      <c r="AC497" s="201"/>
    </row>
    <row r="498" spans="1:29" s="202" customFormat="1" ht="13.5" customHeight="1">
      <c r="A498" s="464"/>
      <c r="B498" s="457"/>
      <c r="C498" s="40" t="s">
        <v>25</v>
      </c>
      <c r="D498" s="11">
        <f>D495+D492+D489+D486+D483+D480+D477+D474+D471+D468+D465+D462+D459</f>
        <v>0</v>
      </c>
      <c r="E498" s="11">
        <f t="shared" si="137"/>
        <v>0</v>
      </c>
      <c r="F498" s="11">
        <f t="shared" si="137"/>
        <v>0</v>
      </c>
      <c r="G498" s="11">
        <f t="shared" si="137"/>
        <v>0</v>
      </c>
      <c r="H498" s="11">
        <f>H495+H492+H489+H486+H483+H480+H477+H474+H471+H468+H465+H462+H459</f>
        <v>0</v>
      </c>
      <c r="I498" s="11">
        <f t="shared" si="137"/>
        <v>0</v>
      </c>
      <c r="J498" s="11">
        <f t="shared" si="137"/>
        <v>0</v>
      </c>
      <c r="K498" s="11">
        <f>K495+K492+K489+K486+K483+K480+K477+K474+K471+K468+K465+K462+K459</f>
        <v>0</v>
      </c>
      <c r="L498" s="11">
        <f t="shared" si="137"/>
        <v>0</v>
      </c>
      <c r="M498" s="11">
        <f t="shared" si="137"/>
        <v>0</v>
      </c>
      <c r="N498" s="12">
        <f t="shared" si="123"/>
        <v>0</v>
      </c>
      <c r="O498" s="243"/>
      <c r="P498" s="243"/>
      <c r="Q498" s="158"/>
      <c r="R498" s="158"/>
      <c r="S498" s="158"/>
      <c r="T498" s="158"/>
      <c r="U498" s="158"/>
      <c r="V498" s="158"/>
      <c r="W498" s="158"/>
      <c r="X498" s="158"/>
      <c r="Y498" s="158"/>
      <c r="Z498" s="158"/>
      <c r="AA498" s="201"/>
      <c r="AB498" s="201"/>
      <c r="AC498" s="201"/>
    </row>
    <row r="499" spans="1:29" s="202" customFormat="1" ht="13.5" customHeight="1" thickBot="1">
      <c r="A499" s="465"/>
      <c r="B499" s="466"/>
      <c r="C499" s="324" t="s">
        <v>270</v>
      </c>
      <c r="D499" s="324">
        <f>SUM(D497:D498)</f>
        <v>0</v>
      </c>
      <c r="E499" s="324">
        <f>SUM(E497:E498)</f>
        <v>0</v>
      </c>
      <c r="F499" s="324">
        <f aca="true" t="shared" si="138" ref="F499:M499">SUM(F497:F498)</f>
        <v>0</v>
      </c>
      <c r="G499" s="324">
        <f t="shared" si="138"/>
        <v>0</v>
      </c>
      <c r="H499" s="325">
        <f t="shared" si="138"/>
        <v>0</v>
      </c>
      <c r="I499" s="324">
        <f t="shared" si="138"/>
        <v>0</v>
      </c>
      <c r="J499" s="324">
        <f t="shared" si="138"/>
        <v>0</v>
      </c>
      <c r="K499" s="324">
        <f t="shared" si="138"/>
        <v>0</v>
      </c>
      <c r="L499" s="324">
        <f t="shared" si="138"/>
        <v>0</v>
      </c>
      <c r="M499" s="324">
        <f t="shared" si="138"/>
        <v>0</v>
      </c>
      <c r="N499" s="329">
        <f t="shared" si="123"/>
        <v>0</v>
      </c>
      <c r="O499" s="243"/>
      <c r="P499" s="243"/>
      <c r="Q499" s="158"/>
      <c r="R499" s="158"/>
      <c r="S499" s="158"/>
      <c r="T499" s="158"/>
      <c r="U499" s="158"/>
      <c r="V499" s="158"/>
      <c r="W499" s="158"/>
      <c r="X499" s="158"/>
      <c r="Y499" s="158"/>
      <c r="Z499" s="158"/>
      <c r="AA499" s="201"/>
      <c r="AB499" s="201"/>
      <c r="AC499" s="201"/>
    </row>
    <row r="500" spans="1:28" s="202" customFormat="1" ht="13.5" customHeight="1">
      <c r="A500" s="77"/>
      <c r="B500" s="71"/>
      <c r="C500" s="52"/>
      <c r="D500" s="52"/>
      <c r="E500" s="52"/>
      <c r="F500" s="52"/>
      <c r="G500" s="52"/>
      <c r="H500" s="52"/>
      <c r="I500" s="52"/>
      <c r="J500" s="52"/>
      <c r="K500" s="52"/>
      <c r="L500" s="52"/>
      <c r="M500" s="52"/>
      <c r="N500" s="199"/>
      <c r="O500" s="199"/>
      <c r="P500" s="158"/>
      <c r="Q500" s="158"/>
      <c r="R500" s="158"/>
      <c r="S500" s="158"/>
      <c r="T500" s="158"/>
      <c r="U500" s="158"/>
      <c r="V500" s="158"/>
      <c r="W500" s="158"/>
      <c r="X500" s="158"/>
      <c r="Y500" s="158"/>
      <c r="Z500" s="201"/>
      <c r="AA500" s="201"/>
      <c r="AB500" s="201"/>
    </row>
    <row r="501" spans="1:28" s="202" customFormat="1" ht="13.5" customHeight="1">
      <c r="A501" s="77"/>
      <c r="B501" s="71"/>
      <c r="C501" s="52"/>
      <c r="D501" s="52"/>
      <c r="E501" s="52"/>
      <c r="F501" s="52"/>
      <c r="G501" s="52"/>
      <c r="H501" s="52"/>
      <c r="I501" s="52"/>
      <c r="J501" s="52"/>
      <c r="K501" s="52"/>
      <c r="L501" s="52"/>
      <c r="M501" s="52"/>
      <c r="N501" s="199"/>
      <c r="O501" s="199"/>
      <c r="P501" s="158"/>
      <c r="Q501" s="158"/>
      <c r="R501" s="158"/>
      <c r="S501" s="158"/>
      <c r="T501" s="158"/>
      <c r="U501" s="158"/>
      <c r="V501" s="158"/>
      <c r="W501" s="158"/>
      <c r="X501" s="158"/>
      <c r="Y501" s="158"/>
      <c r="Z501" s="201"/>
      <c r="AA501" s="201"/>
      <c r="AB501" s="201"/>
    </row>
    <row r="502" spans="1:28" s="202" customFormat="1" ht="13.5" customHeight="1" thickBot="1">
      <c r="A502" s="78"/>
      <c r="B502" s="79"/>
      <c r="C502" s="80"/>
      <c r="D502" s="79"/>
      <c r="E502" s="79"/>
      <c r="F502" s="79"/>
      <c r="G502" s="79"/>
      <c r="H502" s="79"/>
      <c r="I502" s="79"/>
      <c r="J502" s="79"/>
      <c r="K502" s="79"/>
      <c r="L502" s="79"/>
      <c r="M502" s="79"/>
      <c r="N502" s="199"/>
      <c r="O502" s="199"/>
      <c r="P502" s="158"/>
      <c r="Q502" s="158"/>
      <c r="R502" s="158"/>
      <c r="S502" s="158"/>
      <c r="T502" s="158"/>
      <c r="U502" s="158"/>
      <c r="V502" s="158"/>
      <c r="W502" s="158"/>
      <c r="X502" s="158"/>
      <c r="Y502" s="158"/>
      <c r="Z502" s="201"/>
      <c r="AA502" s="201"/>
      <c r="AB502" s="201"/>
    </row>
    <row r="503" spans="1:29" s="202" customFormat="1" ht="61.5">
      <c r="A503" s="33" t="s">
        <v>159</v>
      </c>
      <c r="B503" s="447" t="s">
        <v>458</v>
      </c>
      <c r="C503" s="448"/>
      <c r="D503" s="34" t="s">
        <v>541</v>
      </c>
      <c r="E503" s="34" t="s">
        <v>275</v>
      </c>
      <c r="F503" s="34" t="s">
        <v>271</v>
      </c>
      <c r="G503" s="34" t="s">
        <v>272</v>
      </c>
      <c r="H503" s="34" t="s">
        <v>273</v>
      </c>
      <c r="I503" s="34" t="s">
        <v>274</v>
      </c>
      <c r="J503" s="34" t="s">
        <v>278</v>
      </c>
      <c r="K503" s="34" t="s">
        <v>630</v>
      </c>
      <c r="L503" s="34" t="s">
        <v>276</v>
      </c>
      <c r="M503" s="34" t="s">
        <v>277</v>
      </c>
      <c r="N503" s="35" t="s">
        <v>64</v>
      </c>
      <c r="O503" s="199"/>
      <c r="P503" s="199"/>
      <c r="Q503" s="158"/>
      <c r="R503" s="158"/>
      <c r="S503" s="158"/>
      <c r="T503" s="158"/>
      <c r="U503" s="158"/>
      <c r="V503" s="158"/>
      <c r="W503" s="158"/>
      <c r="X503" s="158"/>
      <c r="Y503" s="158"/>
      <c r="Z503" s="158"/>
      <c r="AA503" s="201"/>
      <c r="AB503" s="201"/>
      <c r="AC503" s="201"/>
    </row>
    <row r="504" spans="1:29" s="202" customFormat="1" ht="13.5" customHeight="1">
      <c r="A504" s="444" t="s">
        <v>160</v>
      </c>
      <c r="B504" s="467" t="s">
        <v>161</v>
      </c>
      <c r="C504" s="10" t="s">
        <v>24</v>
      </c>
      <c r="D504" s="14"/>
      <c r="E504" s="14"/>
      <c r="F504" s="14"/>
      <c r="G504" s="14"/>
      <c r="H504" s="14"/>
      <c r="I504" s="14"/>
      <c r="J504" s="14"/>
      <c r="K504" s="14"/>
      <c r="L504" s="14"/>
      <c r="M504" s="14"/>
      <c r="N504" s="9">
        <f aca="true" t="shared" si="139" ref="N504:N509">SUM(D504:M504)</f>
        <v>0</v>
      </c>
      <c r="O504" s="356">
        <f>IF(OR(D504="",E504="",F504="",G504="",H504="",I504="",J504="",K504="",L504="",M504="",D505="",E505="",F505="",G505="",H505="",I505="",J505="",K505="",L505="",M505=""),1,0)</f>
        <v>1</v>
      </c>
      <c r="P504" s="356">
        <f>O504+O507</f>
        <v>2</v>
      </c>
      <c r="Q504" s="158"/>
      <c r="R504" s="158"/>
      <c r="S504" s="158"/>
      <c r="T504" s="158"/>
      <c r="U504" s="158"/>
      <c r="V504" s="158"/>
      <c r="W504" s="158"/>
      <c r="X504" s="158"/>
      <c r="Y504" s="158"/>
      <c r="Z504" s="158"/>
      <c r="AA504" s="201"/>
      <c r="AB504" s="201"/>
      <c r="AC504" s="201"/>
    </row>
    <row r="505" spans="1:29" s="202" customFormat="1" ht="13.5" customHeight="1">
      <c r="A505" s="445"/>
      <c r="B505" s="468"/>
      <c r="C505" s="11" t="s">
        <v>25</v>
      </c>
      <c r="D505" s="16"/>
      <c r="E505" s="16"/>
      <c r="F505" s="16"/>
      <c r="G505" s="16"/>
      <c r="H505" s="16"/>
      <c r="I505" s="16"/>
      <c r="J505" s="16"/>
      <c r="K505" s="16"/>
      <c r="L505" s="16"/>
      <c r="M505" s="16"/>
      <c r="N505" s="12">
        <f t="shared" si="139"/>
        <v>0</v>
      </c>
      <c r="O505" s="356"/>
      <c r="P505" s="356"/>
      <c r="Q505" s="158"/>
      <c r="R505" s="158"/>
      <c r="S505" s="158"/>
      <c r="T505" s="158"/>
      <c r="U505" s="158"/>
      <c r="V505" s="158"/>
      <c r="W505" s="158"/>
      <c r="X505" s="158"/>
      <c r="Y505" s="158"/>
      <c r="Z505" s="158"/>
      <c r="AA505" s="201"/>
      <c r="AB505" s="201"/>
      <c r="AC505" s="201"/>
    </row>
    <row r="506" spans="1:29" s="202" customFormat="1" ht="13.5" customHeight="1">
      <c r="A506" s="446"/>
      <c r="B506" s="469"/>
      <c r="C506" s="317" t="s">
        <v>270</v>
      </c>
      <c r="D506" s="317">
        <f aca="true" t="shared" si="140" ref="D506:M506">SUM(D504:D505)</f>
        <v>0</v>
      </c>
      <c r="E506" s="317">
        <f t="shared" si="140"/>
        <v>0</v>
      </c>
      <c r="F506" s="317">
        <f t="shared" si="140"/>
        <v>0</v>
      </c>
      <c r="G506" s="317">
        <f t="shared" si="140"/>
        <v>0</v>
      </c>
      <c r="H506" s="318">
        <f t="shared" si="140"/>
        <v>0</v>
      </c>
      <c r="I506" s="317">
        <f t="shared" si="140"/>
        <v>0</v>
      </c>
      <c r="J506" s="317">
        <f t="shared" si="140"/>
        <v>0</v>
      </c>
      <c r="K506" s="317">
        <f t="shared" si="140"/>
        <v>0</v>
      </c>
      <c r="L506" s="317">
        <f t="shared" si="140"/>
        <v>0</v>
      </c>
      <c r="M506" s="317">
        <f t="shared" si="140"/>
        <v>0</v>
      </c>
      <c r="N506" s="327">
        <f t="shared" si="139"/>
        <v>0</v>
      </c>
      <c r="O506" s="356"/>
      <c r="P506" s="356"/>
      <c r="Q506" s="158"/>
      <c r="R506" s="158"/>
      <c r="S506" s="158"/>
      <c r="T506" s="158"/>
      <c r="U506" s="158"/>
      <c r="V506" s="158"/>
      <c r="W506" s="158"/>
      <c r="X506" s="158"/>
      <c r="Y506" s="158"/>
      <c r="Z506" s="158"/>
      <c r="AA506" s="201"/>
      <c r="AB506" s="201"/>
      <c r="AC506" s="201"/>
    </row>
    <row r="507" spans="1:29" s="202" customFormat="1" ht="13.5" customHeight="1">
      <c r="A507" s="463" t="s">
        <v>162</v>
      </c>
      <c r="B507" s="430" t="s">
        <v>163</v>
      </c>
      <c r="C507" s="38" t="s">
        <v>24</v>
      </c>
      <c r="D507" s="14"/>
      <c r="E507" s="14"/>
      <c r="F507" s="14"/>
      <c r="G507" s="14"/>
      <c r="H507" s="15"/>
      <c r="I507" s="14"/>
      <c r="J507" s="14"/>
      <c r="K507" s="14"/>
      <c r="L507" s="14"/>
      <c r="M507" s="14"/>
      <c r="N507" s="9">
        <f t="shared" si="139"/>
        <v>0</v>
      </c>
      <c r="O507" s="356">
        <f>IF(OR(D507="",E507="",F507="",G507="",H507="",I507="",J507="",K507="",L507="",M507="",D508="",E508="",F508="",G508="",H508="",I508="",J508="",K508="",L508="",M508=""),1,0)</f>
        <v>1</v>
      </c>
      <c r="P507" s="356"/>
      <c r="Q507" s="158"/>
      <c r="R507" s="158"/>
      <c r="S507" s="158"/>
      <c r="T507" s="158"/>
      <c r="U507" s="158"/>
      <c r="V507" s="158"/>
      <c r="W507" s="158"/>
      <c r="X507" s="158"/>
      <c r="Y507" s="158"/>
      <c r="Z507" s="158"/>
      <c r="AA507" s="201"/>
      <c r="AB507" s="201"/>
      <c r="AC507" s="201"/>
    </row>
    <row r="508" spans="1:29" s="202" customFormat="1" ht="13.5" customHeight="1">
      <c r="A508" s="464"/>
      <c r="B508" s="431"/>
      <c r="C508" s="40" t="s">
        <v>25</v>
      </c>
      <c r="D508" s="16"/>
      <c r="E508" s="16"/>
      <c r="F508" s="16"/>
      <c r="G508" s="16"/>
      <c r="H508" s="17"/>
      <c r="I508" s="16"/>
      <c r="J508" s="16"/>
      <c r="K508" s="16"/>
      <c r="L508" s="16"/>
      <c r="M508" s="16"/>
      <c r="N508" s="12">
        <f t="shared" si="139"/>
        <v>0</v>
      </c>
      <c r="O508" s="192"/>
      <c r="P508" s="192"/>
      <c r="Q508" s="158"/>
      <c r="R508" s="158"/>
      <c r="S508" s="158"/>
      <c r="T508" s="158"/>
      <c r="U508" s="158"/>
      <c r="V508" s="158"/>
      <c r="W508" s="158"/>
      <c r="X508" s="158"/>
      <c r="Y508" s="158"/>
      <c r="Z508" s="158"/>
      <c r="AA508" s="201"/>
      <c r="AB508" s="201"/>
      <c r="AC508" s="201"/>
    </row>
    <row r="509" spans="1:29" s="202" customFormat="1" ht="13.5" customHeight="1" thickBot="1">
      <c r="A509" s="465"/>
      <c r="B509" s="480"/>
      <c r="C509" s="324" t="s">
        <v>270</v>
      </c>
      <c r="D509" s="331">
        <f>SUM(D507:D508)</f>
        <v>0</v>
      </c>
      <c r="E509" s="331">
        <f aca="true" t="shared" si="141" ref="E509:M509">SUM(E507:E508)</f>
        <v>0</v>
      </c>
      <c r="F509" s="331">
        <f t="shared" si="141"/>
        <v>0</v>
      </c>
      <c r="G509" s="331">
        <f t="shared" si="141"/>
        <v>0</v>
      </c>
      <c r="H509" s="332">
        <f t="shared" si="141"/>
        <v>0</v>
      </c>
      <c r="I509" s="331">
        <f t="shared" si="141"/>
        <v>0</v>
      </c>
      <c r="J509" s="331">
        <f t="shared" si="141"/>
        <v>0</v>
      </c>
      <c r="K509" s="331">
        <f t="shared" si="141"/>
        <v>0</v>
      </c>
      <c r="L509" s="331">
        <f t="shared" si="141"/>
        <v>0</v>
      </c>
      <c r="M509" s="331">
        <f t="shared" si="141"/>
        <v>0</v>
      </c>
      <c r="N509" s="329">
        <f t="shared" si="139"/>
        <v>0</v>
      </c>
      <c r="O509" s="192"/>
      <c r="P509" s="192"/>
      <c r="Q509" s="158"/>
      <c r="R509" s="158"/>
      <c r="S509" s="158"/>
      <c r="T509" s="158"/>
      <c r="U509" s="158"/>
      <c r="V509" s="158"/>
      <c r="W509" s="158"/>
      <c r="X509" s="158"/>
      <c r="Y509" s="158"/>
      <c r="Z509" s="158"/>
      <c r="AA509" s="201"/>
      <c r="AB509" s="201"/>
      <c r="AC509" s="201"/>
    </row>
    <row r="510" ht="13.5" customHeight="1"/>
    <row r="511" ht="13.5" customHeight="1"/>
    <row r="512" spans="1:25" s="213" customFormat="1" ht="13.5" customHeight="1" thickBot="1">
      <c r="A512" s="249"/>
      <c r="B512" s="249"/>
      <c r="C512" s="248"/>
      <c r="D512" s="248"/>
      <c r="E512" s="248"/>
      <c r="F512" s="248"/>
      <c r="G512" s="248"/>
      <c r="H512" s="248"/>
      <c r="I512" s="248"/>
      <c r="J512" s="248"/>
      <c r="N512" s="214"/>
      <c r="O512" s="214"/>
      <c r="P512" s="200"/>
      <c r="Q512" s="200"/>
      <c r="R512" s="200"/>
      <c r="S512" s="200"/>
      <c r="T512" s="200"/>
      <c r="U512" s="200"/>
      <c r="V512" s="200"/>
      <c r="W512" s="200"/>
      <c r="X512" s="200"/>
      <c r="Y512" s="200"/>
    </row>
    <row r="513" spans="1:7" ht="45" customHeight="1">
      <c r="A513" s="81">
        <v>2</v>
      </c>
      <c r="B513" s="605" t="s">
        <v>459</v>
      </c>
      <c r="C513" s="606"/>
      <c r="D513" s="606"/>
      <c r="E513" s="607"/>
      <c r="F513" s="461" t="s">
        <v>269</v>
      </c>
      <c r="G513" s="462"/>
    </row>
    <row r="514" spans="1:8" ht="19.5" customHeight="1">
      <c r="A514" s="278" t="s">
        <v>164</v>
      </c>
      <c r="B514" s="486" t="s">
        <v>20</v>
      </c>
      <c r="C514" s="487"/>
      <c r="D514" s="487"/>
      <c r="E514" s="488"/>
      <c r="F514" s="484"/>
      <c r="G514" s="530"/>
      <c r="H514" s="361">
        <f>IF(OR(F514="",F515="",F516="",F517="",F518="",F519="",F520="",F521="",F522="",F523="",F524="",F525="",F526="",F527="",F528="",F529=""),1,0)</f>
        <v>1</v>
      </c>
    </row>
    <row r="515" spans="1:8" ht="19.5" customHeight="1">
      <c r="A515" s="278" t="s">
        <v>284</v>
      </c>
      <c r="B515" s="486" t="s">
        <v>514</v>
      </c>
      <c r="C515" s="487"/>
      <c r="D515" s="487"/>
      <c r="E515" s="488"/>
      <c r="F515" s="484"/>
      <c r="G515" s="485"/>
      <c r="H515" s="191"/>
    </row>
    <row r="516" spans="1:7" ht="19.5" customHeight="1">
      <c r="A516" s="278" t="s">
        <v>285</v>
      </c>
      <c r="B516" s="486" t="s">
        <v>110</v>
      </c>
      <c r="C516" s="487"/>
      <c r="D516" s="487"/>
      <c r="E516" s="488"/>
      <c r="F516" s="484"/>
      <c r="G516" s="485"/>
    </row>
    <row r="517" spans="1:7" ht="19.5" customHeight="1">
      <c r="A517" s="278" t="s">
        <v>165</v>
      </c>
      <c r="B517" s="486" t="s">
        <v>268</v>
      </c>
      <c r="C517" s="487"/>
      <c r="D517" s="487"/>
      <c r="E517" s="488"/>
      <c r="F517" s="484"/>
      <c r="G517" s="485"/>
    </row>
    <row r="518" spans="1:7" ht="19.5" customHeight="1">
      <c r="A518" s="278" t="s">
        <v>166</v>
      </c>
      <c r="B518" s="486" t="s">
        <v>167</v>
      </c>
      <c r="C518" s="487"/>
      <c r="D518" s="487"/>
      <c r="E518" s="488"/>
      <c r="F518" s="484"/>
      <c r="G518" s="485"/>
    </row>
    <row r="519" spans="1:7" ht="19.5" customHeight="1">
      <c r="A519" s="278" t="s">
        <v>168</v>
      </c>
      <c r="B519" s="486" t="s">
        <v>169</v>
      </c>
      <c r="C519" s="487"/>
      <c r="D519" s="487"/>
      <c r="E519" s="488"/>
      <c r="F519" s="484"/>
      <c r="G519" s="485"/>
    </row>
    <row r="520" spans="1:7" ht="19.5" customHeight="1">
      <c r="A520" s="278" t="s">
        <v>170</v>
      </c>
      <c r="B520" s="486" t="s">
        <v>171</v>
      </c>
      <c r="C520" s="487"/>
      <c r="D520" s="487"/>
      <c r="E520" s="488"/>
      <c r="F520" s="484"/>
      <c r="G520" s="485"/>
    </row>
    <row r="521" spans="1:7" ht="19.5" customHeight="1">
      <c r="A521" s="278" t="s">
        <v>172</v>
      </c>
      <c r="B521" s="486" t="s">
        <v>173</v>
      </c>
      <c r="C521" s="487"/>
      <c r="D521" s="487"/>
      <c r="E521" s="488"/>
      <c r="F521" s="484"/>
      <c r="G521" s="485"/>
    </row>
    <row r="522" spans="1:7" ht="19.5" customHeight="1">
      <c r="A522" s="278" t="s">
        <v>174</v>
      </c>
      <c r="B522" s="486" t="s">
        <v>100</v>
      </c>
      <c r="C522" s="487"/>
      <c r="D522" s="487"/>
      <c r="E522" s="488"/>
      <c r="F522" s="484"/>
      <c r="G522" s="485"/>
    </row>
    <row r="523" spans="1:7" ht="19.5" customHeight="1">
      <c r="A523" s="278" t="s">
        <v>175</v>
      </c>
      <c r="B523" s="486" t="s">
        <v>176</v>
      </c>
      <c r="C523" s="487"/>
      <c r="D523" s="487"/>
      <c r="E523" s="488"/>
      <c r="F523" s="484"/>
      <c r="G523" s="485"/>
    </row>
    <row r="524" spans="1:7" ht="19.5" customHeight="1">
      <c r="A524" s="278" t="s">
        <v>177</v>
      </c>
      <c r="B524" s="486" t="s">
        <v>178</v>
      </c>
      <c r="C524" s="487"/>
      <c r="D524" s="487"/>
      <c r="E524" s="488"/>
      <c r="F524" s="484"/>
      <c r="G524" s="485"/>
    </row>
    <row r="525" spans="1:7" ht="19.5" customHeight="1">
      <c r="A525" s="278" t="s">
        <v>179</v>
      </c>
      <c r="B525" s="486" t="s">
        <v>180</v>
      </c>
      <c r="C525" s="487"/>
      <c r="D525" s="487"/>
      <c r="E525" s="488"/>
      <c r="F525" s="484"/>
      <c r="G525" s="485"/>
    </row>
    <row r="526" spans="1:7" ht="19.5" customHeight="1">
      <c r="A526" s="278" t="s">
        <v>181</v>
      </c>
      <c r="B526" s="486" t="s">
        <v>182</v>
      </c>
      <c r="C526" s="487"/>
      <c r="D526" s="487"/>
      <c r="E526" s="488"/>
      <c r="F526" s="484"/>
      <c r="G526" s="485"/>
    </row>
    <row r="527" spans="1:7" ht="19.5" customHeight="1">
      <c r="A527" s="278" t="s">
        <v>183</v>
      </c>
      <c r="B527" s="486" t="s">
        <v>184</v>
      </c>
      <c r="C527" s="487"/>
      <c r="D527" s="487"/>
      <c r="E527" s="488"/>
      <c r="F527" s="484"/>
      <c r="G527" s="485"/>
    </row>
    <row r="528" spans="1:7" ht="19.5" customHeight="1">
      <c r="A528" s="278" t="s">
        <v>185</v>
      </c>
      <c r="B528" s="486" t="s">
        <v>186</v>
      </c>
      <c r="C528" s="487"/>
      <c r="D528" s="487"/>
      <c r="E528" s="488"/>
      <c r="F528" s="484"/>
      <c r="G528" s="485"/>
    </row>
    <row r="529" spans="1:8" ht="19.5" customHeight="1">
      <c r="A529" s="278" t="s">
        <v>187</v>
      </c>
      <c r="B529" s="486" t="s">
        <v>324</v>
      </c>
      <c r="C529" s="487"/>
      <c r="D529" s="487"/>
      <c r="E529" s="488"/>
      <c r="F529" s="484"/>
      <c r="G529" s="485"/>
      <c r="H529" s="356" t="str">
        <f>IF(AND(F529&gt;0,OR(A533="",A533=0)),"ERRO","OK")</f>
        <v>OK</v>
      </c>
    </row>
    <row r="530" spans="1:7" ht="19.5" customHeight="1" thickBot="1">
      <c r="A530" s="297" t="s">
        <v>188</v>
      </c>
      <c r="B530" s="298" t="s">
        <v>64</v>
      </c>
      <c r="C530" s="337"/>
      <c r="D530" s="337"/>
      <c r="E530" s="337"/>
      <c r="F530" s="608">
        <f>SUM(F514:G529)</f>
        <v>0</v>
      </c>
      <c r="G530" s="609">
        <f>SUM(G514:G529)</f>
        <v>0</v>
      </c>
    </row>
    <row r="531" ht="13.5" customHeight="1"/>
    <row r="532" spans="1:13" ht="13.5" customHeight="1" thickBot="1">
      <c r="A532" s="47" t="s">
        <v>451</v>
      </c>
      <c r="B532" s="47"/>
      <c r="C532" s="48"/>
      <c r="D532" s="48"/>
      <c r="E532" s="48"/>
      <c r="F532" s="48"/>
      <c r="G532" s="48"/>
      <c r="H532" s="48"/>
      <c r="I532" s="48"/>
      <c r="J532" s="48"/>
      <c r="K532" s="48"/>
      <c r="L532" s="48"/>
      <c r="M532" s="49"/>
    </row>
    <row r="533" spans="1:14" ht="13.5" customHeight="1" thickBot="1">
      <c r="A533" s="428"/>
      <c r="B533" s="417"/>
      <c r="C533" s="417"/>
      <c r="D533" s="417"/>
      <c r="E533" s="417"/>
      <c r="F533" s="417"/>
      <c r="G533" s="417"/>
      <c r="H533" s="417"/>
      <c r="I533" s="417"/>
      <c r="J533" s="417"/>
      <c r="K533" s="417"/>
      <c r="L533" s="417"/>
      <c r="M533" s="417"/>
      <c r="N533" s="415"/>
    </row>
    <row r="534" ht="13.5" customHeight="1"/>
    <row r="535" ht="13.5" customHeight="1"/>
    <row r="536" ht="13.5" customHeight="1" thickBot="1"/>
    <row r="537" spans="1:28" s="209" customFormat="1" ht="13.5" customHeight="1">
      <c r="A537" s="610" t="s">
        <v>189</v>
      </c>
      <c r="B537" s="613" t="s">
        <v>604</v>
      </c>
      <c r="C537" s="253" t="s">
        <v>359</v>
      </c>
      <c r="D537" s="625" t="s">
        <v>411</v>
      </c>
      <c r="E537" s="255"/>
      <c r="F537" s="628" t="s">
        <v>411</v>
      </c>
      <c r="G537" s="631" t="e">
        <f>E537/E539</f>
        <v>#DIV/0!</v>
      </c>
      <c r="H537" s="361">
        <f>IF(OR(E537="",E539=""),1,0)</f>
        <v>1</v>
      </c>
      <c r="I537" s="208"/>
      <c r="N537" s="210"/>
      <c r="O537" s="210"/>
      <c r="P537" s="158"/>
      <c r="Q537" s="158"/>
      <c r="R537" s="158"/>
      <c r="S537" s="158"/>
      <c r="T537" s="158"/>
      <c r="U537" s="158"/>
      <c r="V537" s="158"/>
      <c r="W537" s="158"/>
      <c r="X537" s="158"/>
      <c r="Y537" s="158"/>
      <c r="Z537" s="211"/>
      <c r="AA537" s="211"/>
      <c r="AB537" s="211"/>
    </row>
    <row r="538" spans="1:28" s="209" customFormat="1" ht="13.5" customHeight="1">
      <c r="A538" s="611"/>
      <c r="B538" s="614"/>
      <c r="C538" s="60"/>
      <c r="D538" s="626"/>
      <c r="E538" s="389"/>
      <c r="F538" s="629"/>
      <c r="G538" s="632"/>
      <c r="H538" s="191"/>
      <c r="I538" s="208"/>
      <c r="N538" s="210"/>
      <c r="O538" s="210"/>
      <c r="P538" s="158"/>
      <c r="Q538" s="158"/>
      <c r="R538" s="158"/>
      <c r="S538" s="158"/>
      <c r="T538" s="158"/>
      <c r="U538" s="158"/>
      <c r="V538" s="158"/>
      <c r="W538" s="158"/>
      <c r="X538" s="158"/>
      <c r="Y538" s="158"/>
      <c r="Z538" s="211"/>
      <c r="AA538" s="211"/>
      <c r="AB538" s="211"/>
    </row>
    <row r="539" spans="1:28" s="209" customFormat="1" ht="13.5" customHeight="1" thickBot="1">
      <c r="A539" s="612"/>
      <c r="B539" s="615"/>
      <c r="C539" s="254" t="s">
        <v>358</v>
      </c>
      <c r="D539" s="627"/>
      <c r="E539" s="336"/>
      <c r="F539" s="630"/>
      <c r="G539" s="633"/>
      <c r="H539" s="212"/>
      <c r="I539" s="208"/>
      <c r="N539" s="210"/>
      <c r="O539" s="210"/>
      <c r="P539" s="158"/>
      <c r="Q539" s="158"/>
      <c r="R539" s="158"/>
      <c r="S539" s="158"/>
      <c r="T539" s="158"/>
      <c r="U539" s="158"/>
      <c r="V539" s="158"/>
      <c r="W539" s="158"/>
      <c r="X539" s="158"/>
      <c r="Y539" s="158"/>
      <c r="Z539" s="211"/>
      <c r="AA539" s="211"/>
      <c r="AB539" s="211"/>
    </row>
    <row r="540" spans="1:28" s="209" customFormat="1" ht="13.5" customHeight="1">
      <c r="A540" s="340"/>
      <c r="B540" s="341"/>
      <c r="C540" s="342"/>
      <c r="D540" s="342"/>
      <c r="E540" s="342"/>
      <c r="F540" s="342"/>
      <c r="G540" s="342"/>
      <c r="H540" s="343"/>
      <c r="I540" s="344"/>
      <c r="J540" s="314"/>
      <c r="K540" s="345"/>
      <c r="L540" s="345"/>
      <c r="M540" s="345"/>
      <c r="N540" s="346"/>
      <c r="O540" s="346"/>
      <c r="P540" s="316"/>
      <c r="Q540" s="316"/>
      <c r="R540" s="316"/>
      <c r="S540" s="316"/>
      <c r="T540" s="316"/>
      <c r="U540" s="316"/>
      <c r="V540" s="316"/>
      <c r="W540" s="158"/>
      <c r="X540" s="158"/>
      <c r="Y540" s="158"/>
      <c r="Z540" s="211"/>
      <c r="AA540" s="211"/>
      <c r="AB540" s="211"/>
    </row>
    <row r="541" spans="1:28" s="209" customFormat="1" ht="13.5" customHeight="1">
      <c r="A541" s="347" t="s">
        <v>370</v>
      </c>
      <c r="B541" s="341"/>
      <c r="C541" s="342"/>
      <c r="D541" s="342"/>
      <c r="E541" s="342"/>
      <c r="F541" s="342"/>
      <c r="G541" s="342"/>
      <c r="H541" s="343"/>
      <c r="I541" s="344"/>
      <c r="J541" s="314"/>
      <c r="K541" s="345"/>
      <c r="L541" s="345"/>
      <c r="M541" s="345"/>
      <c r="N541" s="346"/>
      <c r="O541" s="346"/>
      <c r="P541" s="316"/>
      <c r="Q541" s="316"/>
      <c r="R541" s="316"/>
      <c r="S541" s="316"/>
      <c r="T541" s="316"/>
      <c r="U541" s="316"/>
      <c r="V541" s="316"/>
      <c r="W541" s="158"/>
      <c r="X541" s="158"/>
      <c r="Y541" s="158"/>
      <c r="Z541" s="211"/>
      <c r="AA541" s="211"/>
      <c r="AB541" s="211"/>
    </row>
    <row r="542" spans="1:28" s="209" customFormat="1" ht="13.5" customHeight="1">
      <c r="A542" s="481" t="s">
        <v>3</v>
      </c>
      <c r="B542" s="482"/>
      <c r="C542" s="482"/>
      <c r="D542" s="482"/>
      <c r="E542" s="482"/>
      <c r="F542" s="482"/>
      <c r="G542" s="482"/>
      <c r="H542" s="482"/>
      <c r="I542" s="482"/>
      <c r="J542" s="482"/>
      <c r="K542" s="482"/>
      <c r="L542" s="482"/>
      <c r="M542" s="482"/>
      <c r="N542" s="482"/>
      <c r="O542" s="346"/>
      <c r="P542" s="316"/>
      <c r="Q542" s="316"/>
      <c r="R542" s="316"/>
      <c r="S542" s="316"/>
      <c r="T542" s="316"/>
      <c r="U542" s="316"/>
      <c r="V542" s="316"/>
      <c r="W542" s="158"/>
      <c r="X542" s="158"/>
      <c r="Y542" s="158"/>
      <c r="Z542" s="211"/>
      <c r="AA542" s="211"/>
      <c r="AB542" s="211"/>
    </row>
    <row r="543" spans="1:28" s="209" customFormat="1" ht="13.5" customHeight="1">
      <c r="A543" s="482"/>
      <c r="B543" s="482"/>
      <c r="C543" s="482"/>
      <c r="D543" s="482"/>
      <c r="E543" s="482"/>
      <c r="F543" s="482"/>
      <c r="G543" s="482"/>
      <c r="H543" s="482"/>
      <c r="I543" s="482"/>
      <c r="J543" s="482"/>
      <c r="K543" s="482"/>
      <c r="L543" s="482"/>
      <c r="M543" s="482"/>
      <c r="N543" s="482"/>
      <c r="O543" s="346"/>
      <c r="P543" s="316"/>
      <c r="Q543" s="316"/>
      <c r="R543" s="316"/>
      <c r="S543" s="316"/>
      <c r="T543" s="316"/>
      <c r="U543" s="316"/>
      <c r="V543" s="316"/>
      <c r="W543" s="158"/>
      <c r="X543" s="158"/>
      <c r="Y543" s="158"/>
      <c r="Z543" s="211"/>
      <c r="AA543" s="211"/>
      <c r="AB543" s="211"/>
    </row>
    <row r="544" spans="1:28" s="209" customFormat="1" ht="13.5" customHeight="1">
      <c r="A544" s="482"/>
      <c r="B544" s="482"/>
      <c r="C544" s="482"/>
      <c r="D544" s="482"/>
      <c r="E544" s="482"/>
      <c r="F544" s="482"/>
      <c r="G544" s="482"/>
      <c r="H544" s="482"/>
      <c r="I544" s="482"/>
      <c r="J544" s="482"/>
      <c r="K544" s="482"/>
      <c r="L544" s="482"/>
      <c r="M544" s="482"/>
      <c r="N544" s="482"/>
      <c r="O544" s="346"/>
      <c r="P544" s="316"/>
      <c r="Q544" s="316"/>
      <c r="R544" s="316"/>
      <c r="S544" s="316"/>
      <c r="T544" s="316"/>
      <c r="U544" s="316"/>
      <c r="V544" s="316"/>
      <c r="W544" s="158"/>
      <c r="X544" s="158"/>
      <c r="Y544" s="158"/>
      <c r="Z544" s="211"/>
      <c r="AA544" s="211"/>
      <c r="AB544" s="211"/>
    </row>
    <row r="545" spans="1:28" s="209" customFormat="1" ht="13.5" customHeight="1">
      <c r="A545" s="348"/>
      <c r="B545" s="349"/>
      <c r="C545" s="348"/>
      <c r="D545" s="348"/>
      <c r="E545" s="348"/>
      <c r="F545" s="350"/>
      <c r="G545" s="350"/>
      <c r="H545" s="350"/>
      <c r="I545" s="350"/>
      <c r="J545" s="350"/>
      <c r="K545" s="345"/>
      <c r="L545" s="345"/>
      <c r="M545" s="345"/>
      <c r="N545" s="346"/>
      <c r="O545" s="346"/>
      <c r="P545" s="316"/>
      <c r="Q545" s="316"/>
      <c r="R545" s="316"/>
      <c r="S545" s="316"/>
      <c r="T545" s="316"/>
      <c r="U545" s="316"/>
      <c r="V545" s="316"/>
      <c r="W545" s="158"/>
      <c r="X545" s="158"/>
      <c r="Y545" s="158"/>
      <c r="Z545" s="211"/>
      <c r="AA545" s="211"/>
      <c r="AB545" s="211"/>
    </row>
    <row r="546" spans="1:25" s="213" customFormat="1" ht="13.5" customHeight="1">
      <c r="A546" s="133"/>
      <c r="B546" s="133"/>
      <c r="C546" s="351"/>
      <c r="D546" s="351"/>
      <c r="E546" s="351"/>
      <c r="F546" s="351"/>
      <c r="G546" s="351"/>
      <c r="H546" s="351"/>
      <c r="I546" s="351"/>
      <c r="J546" s="351"/>
      <c r="K546" s="352"/>
      <c r="L546" s="352"/>
      <c r="M546" s="352"/>
      <c r="N546" s="353"/>
      <c r="O546" s="353"/>
      <c r="P546" s="354"/>
      <c r="Q546" s="354"/>
      <c r="R546" s="354"/>
      <c r="S546" s="354"/>
      <c r="T546" s="354"/>
      <c r="U546" s="354"/>
      <c r="V546" s="354"/>
      <c r="W546" s="200"/>
      <c r="X546" s="200"/>
      <c r="Y546" s="200"/>
    </row>
    <row r="547" spans="1:25" s="213" customFormat="1" ht="13.5" customHeight="1" thickBot="1">
      <c r="A547" s="133"/>
      <c r="B547" s="133"/>
      <c r="C547" s="351"/>
      <c r="D547" s="351"/>
      <c r="E547" s="351"/>
      <c r="F547" s="351"/>
      <c r="G547" s="351"/>
      <c r="H547" s="351"/>
      <c r="I547" s="351"/>
      <c r="J547" s="351"/>
      <c r="K547" s="352"/>
      <c r="L547" s="352"/>
      <c r="M547" s="352"/>
      <c r="N547" s="353"/>
      <c r="O547" s="353"/>
      <c r="P547" s="354"/>
      <c r="Q547" s="354"/>
      <c r="R547" s="354"/>
      <c r="S547" s="354"/>
      <c r="T547" s="354"/>
      <c r="U547" s="354"/>
      <c r="V547" s="354"/>
      <c r="W547" s="200"/>
      <c r="X547" s="200"/>
      <c r="Y547" s="200"/>
    </row>
    <row r="548" spans="1:25" s="213" customFormat="1" ht="30" customHeight="1">
      <c r="A548" s="616" t="s">
        <v>142</v>
      </c>
      <c r="B548" s="618" t="s">
        <v>545</v>
      </c>
      <c r="C548" s="620" t="s">
        <v>140</v>
      </c>
      <c r="D548" s="621"/>
      <c r="E548" s="621"/>
      <c r="F548" s="621"/>
      <c r="G548" s="622" t="s">
        <v>141</v>
      </c>
      <c r="H548" s="623"/>
      <c r="I548" s="623"/>
      <c r="J548" s="624"/>
      <c r="K548" s="400"/>
      <c r="L548" s="400"/>
      <c r="N548" s="214"/>
      <c r="O548" s="214"/>
      <c r="P548" s="158"/>
      <c r="Q548" s="158"/>
      <c r="R548" s="158"/>
      <c r="S548" s="158"/>
      <c r="T548" s="158"/>
      <c r="U548" s="158"/>
      <c r="V548" s="158"/>
      <c r="W548" s="158"/>
      <c r="X548" s="158"/>
      <c r="Y548" s="158"/>
    </row>
    <row r="549" spans="1:25" s="201" customFormat="1" ht="19.5" customHeight="1">
      <c r="A549" s="617"/>
      <c r="B549" s="619"/>
      <c r="C549" s="246" t="s">
        <v>64</v>
      </c>
      <c r="D549" s="246" t="s">
        <v>310</v>
      </c>
      <c r="E549" s="246" t="s">
        <v>311</v>
      </c>
      <c r="F549" s="246" t="s">
        <v>143</v>
      </c>
      <c r="G549" s="246" t="s">
        <v>64</v>
      </c>
      <c r="H549" s="246" t="s">
        <v>310</v>
      </c>
      <c r="I549" s="246" t="s">
        <v>311</v>
      </c>
      <c r="J549" s="247" t="s">
        <v>143</v>
      </c>
      <c r="K549" s="401"/>
      <c r="L549" s="401"/>
      <c r="N549" s="199"/>
      <c r="O549" s="199"/>
      <c r="P549" s="158"/>
      <c r="Q549" s="158"/>
      <c r="R549" s="158"/>
      <c r="S549" s="158"/>
      <c r="T549" s="158"/>
      <c r="U549" s="158"/>
      <c r="V549" s="158"/>
      <c r="W549" s="158"/>
      <c r="X549" s="158"/>
      <c r="Y549" s="158"/>
    </row>
    <row r="550" spans="1:25" s="214" customFormat="1" ht="19.5" customHeight="1">
      <c r="A550" s="296" t="s">
        <v>144</v>
      </c>
      <c r="B550" s="128" t="s">
        <v>329</v>
      </c>
      <c r="C550" s="134">
        <f>F550</f>
        <v>0</v>
      </c>
      <c r="D550" s="134" t="s">
        <v>544</v>
      </c>
      <c r="E550" s="134" t="s">
        <v>544</v>
      </c>
      <c r="F550" s="29"/>
      <c r="G550" s="134">
        <f>J550</f>
        <v>0</v>
      </c>
      <c r="H550" s="134" t="s">
        <v>544</v>
      </c>
      <c r="I550" s="134" t="s">
        <v>544</v>
      </c>
      <c r="J550" s="135"/>
      <c r="K550" s="404">
        <f>IF(OR(C550="",F550="",G550="",J550="",D551="",E551="",H551="",I551="",D552="",E552="",H552="",I552=""),1,0)</f>
        <v>1</v>
      </c>
      <c r="L550" s="402"/>
      <c r="P550" s="158"/>
      <c r="Q550" s="158"/>
      <c r="R550" s="158"/>
      <c r="S550" s="158"/>
      <c r="T550" s="158"/>
      <c r="U550" s="158"/>
      <c r="V550" s="158"/>
      <c r="W550" s="158"/>
      <c r="X550" s="158"/>
      <c r="Y550" s="158"/>
    </row>
    <row r="551" spans="1:25" s="214" customFormat="1" ht="19.5" customHeight="1">
      <c r="A551" s="270" t="s">
        <v>145</v>
      </c>
      <c r="B551" s="32" t="s">
        <v>330</v>
      </c>
      <c r="C551" s="130">
        <f>D551+E551</f>
        <v>0</v>
      </c>
      <c r="D551" s="115"/>
      <c r="E551" s="115"/>
      <c r="F551" s="134" t="s">
        <v>544</v>
      </c>
      <c r="G551" s="136">
        <f>H551+I551</f>
        <v>0</v>
      </c>
      <c r="H551" s="115"/>
      <c r="I551" s="115"/>
      <c r="J551" s="67" t="s">
        <v>544</v>
      </c>
      <c r="K551" s="402"/>
      <c r="L551" s="402"/>
      <c r="P551" s="158"/>
      <c r="Q551" s="158"/>
      <c r="R551" s="158"/>
      <c r="S551" s="158"/>
      <c r="T551" s="158"/>
      <c r="U551" s="158"/>
      <c r="V551" s="158"/>
      <c r="W551" s="158"/>
      <c r="X551" s="158"/>
      <c r="Y551" s="158"/>
    </row>
    <row r="552" spans="1:25" s="214" customFormat="1" ht="19.5" customHeight="1" thickBot="1">
      <c r="A552" s="271" t="s">
        <v>328</v>
      </c>
      <c r="B552" s="137" t="s">
        <v>529</v>
      </c>
      <c r="C552" s="138">
        <f>D552+E552</f>
        <v>0</v>
      </c>
      <c r="D552" s="132"/>
      <c r="E552" s="132"/>
      <c r="F552" s="69" t="s">
        <v>544</v>
      </c>
      <c r="G552" s="138">
        <f>H552+I552</f>
        <v>0</v>
      </c>
      <c r="H552" s="132"/>
      <c r="I552" s="132"/>
      <c r="J552" s="70" t="s">
        <v>544</v>
      </c>
      <c r="K552" s="402"/>
      <c r="L552" s="402"/>
      <c r="P552" s="158"/>
      <c r="Q552" s="158"/>
      <c r="R552" s="158"/>
      <c r="S552" s="158"/>
      <c r="T552" s="158"/>
      <c r="U552" s="158"/>
      <c r="V552" s="158"/>
      <c r="W552" s="158"/>
      <c r="X552" s="158"/>
      <c r="Y552" s="158"/>
    </row>
    <row r="553" spans="1:25" s="201" customFormat="1" ht="13.5" customHeight="1">
      <c r="A553" s="77"/>
      <c r="B553" s="139"/>
      <c r="C553" s="397"/>
      <c r="D553" s="241" t="str">
        <f>IF(AND(D551&gt;0,D552=0),"ERRO1",IF(AND(D551=0,D552&gt;0),"ERRO2",IF(D552&lt;D551,"ERRO3","OK")))</f>
        <v>OK</v>
      </c>
      <c r="E553" s="241" t="str">
        <f>IF(AND(E551&gt;0,E552=0),"ERRO1",IF(AND(E551=0,E552&gt;0),"ERRO2",IF(AND(E551&gt;0,E552&lt;E551*60),"ERRO3","OK")))</f>
        <v>OK</v>
      </c>
      <c r="F553" s="241"/>
      <c r="G553" s="241"/>
      <c r="H553" s="241" t="str">
        <f>IF(AND(H551&gt;0,H552=0),"ERRO1",IF(AND(H551=0,H552&gt;0),"ERRO2",IF(H552&lt;H551,"ERRO3","OK")))</f>
        <v>OK</v>
      </c>
      <c r="I553" s="241" t="str">
        <f>IF(AND(I551&gt;0,I552=0),"ERRO1",IF(AND(I551=0,I552&gt;0),"ERRO2",IF(AND(I551&gt;0,I552&lt;I551*60),"ERRO3","OK")))</f>
        <v>OK</v>
      </c>
      <c r="J553" s="241"/>
      <c r="K553" s="401"/>
      <c r="L553" s="401"/>
      <c r="N553" s="199"/>
      <c r="O553" s="199"/>
      <c r="P553" s="158"/>
      <c r="Q553" s="158"/>
      <c r="R553" s="158"/>
      <c r="S553" s="158"/>
      <c r="T553" s="158"/>
      <c r="U553" s="158"/>
      <c r="V553" s="158"/>
      <c r="W553" s="158"/>
      <c r="X553" s="158"/>
      <c r="Y553" s="158"/>
    </row>
    <row r="554" spans="1:25" s="201" customFormat="1" ht="13.5" customHeight="1">
      <c r="A554" s="77"/>
      <c r="B554" s="139"/>
      <c r="C554" s="397"/>
      <c r="D554" s="241"/>
      <c r="E554" s="403">
        <f>E551*60</f>
        <v>0</v>
      </c>
      <c r="F554" s="241"/>
      <c r="G554" s="241"/>
      <c r="H554" s="241"/>
      <c r="I554" s="403">
        <f>I551*60</f>
        <v>0</v>
      </c>
      <c r="J554" s="241"/>
      <c r="N554" s="199"/>
      <c r="O554" s="199"/>
      <c r="P554" s="158"/>
      <c r="Q554" s="158"/>
      <c r="R554" s="158"/>
      <c r="S554" s="158"/>
      <c r="T554" s="158"/>
      <c r="U554" s="158"/>
      <c r="V554" s="158"/>
      <c r="W554" s="158"/>
      <c r="X554" s="158"/>
      <c r="Y554" s="158"/>
    </row>
    <row r="555" spans="1:25" s="201" customFormat="1" ht="13.5" customHeight="1" thickBot="1">
      <c r="A555" s="77"/>
      <c r="B555" s="139"/>
      <c r="C555" s="397"/>
      <c r="D555" s="397"/>
      <c r="E555" s="397"/>
      <c r="F555" s="397"/>
      <c r="G555" s="397"/>
      <c r="H555" s="397"/>
      <c r="I555" s="397"/>
      <c r="J555" s="397"/>
      <c r="N555" s="199"/>
      <c r="O555" s="199"/>
      <c r="P555" s="158"/>
      <c r="Q555" s="158"/>
      <c r="R555" s="158"/>
      <c r="S555" s="158"/>
      <c r="T555" s="158"/>
      <c r="U555" s="158"/>
      <c r="V555" s="158"/>
      <c r="W555" s="158"/>
      <c r="X555" s="158"/>
      <c r="Y555" s="158"/>
    </row>
    <row r="556" spans="1:25" s="213" customFormat="1" ht="45" customHeight="1">
      <c r="A556" s="295" t="s">
        <v>19</v>
      </c>
      <c r="B556" s="471" t="s">
        <v>555</v>
      </c>
      <c r="C556" s="472"/>
      <c r="D556" s="472"/>
      <c r="E556" s="472"/>
      <c r="F556" s="472"/>
      <c r="G556" s="473"/>
      <c r="H556" s="241"/>
      <c r="I556" s="241"/>
      <c r="J556" s="399"/>
      <c r="N556" s="214"/>
      <c r="O556" s="214"/>
      <c r="P556" s="158"/>
      <c r="Q556" s="158"/>
      <c r="R556" s="158"/>
      <c r="S556" s="158"/>
      <c r="T556" s="158"/>
      <c r="U556" s="158"/>
      <c r="V556" s="158"/>
      <c r="W556" s="158"/>
      <c r="X556" s="158"/>
      <c r="Y556" s="158"/>
    </row>
    <row r="557" spans="1:25" s="201" customFormat="1" ht="19.5" customHeight="1">
      <c r="A557" s="290" t="s">
        <v>146</v>
      </c>
      <c r="B557" s="449" t="s">
        <v>22</v>
      </c>
      <c r="C557" s="479"/>
      <c r="D557" s="479"/>
      <c r="E557" s="450"/>
      <c r="F557" s="642">
        <f>SUM(F558:G560)</f>
        <v>0</v>
      </c>
      <c r="G557" s="643"/>
      <c r="H557" s="397"/>
      <c r="I557" s="397" t="str">
        <f>IF(AND(H558=0,K550=0,SUM(F557,F561)&lt;&gt;SUM(C551,G551)),"ERRO","OK")</f>
        <v>OK</v>
      </c>
      <c r="J557" s="398"/>
      <c r="N557" s="199"/>
      <c r="O557" s="199"/>
      <c r="P557" s="158"/>
      <c r="Q557" s="158"/>
      <c r="R557" s="158"/>
      <c r="S557" s="158"/>
      <c r="T557" s="158"/>
      <c r="U557" s="158"/>
      <c r="V557" s="158"/>
      <c r="W557" s="158"/>
      <c r="X557" s="158"/>
      <c r="Y557" s="158"/>
    </row>
    <row r="558" spans="1:25" s="201" customFormat="1" ht="19.5" customHeight="1">
      <c r="A558" s="268" t="s">
        <v>147</v>
      </c>
      <c r="B558" s="449" t="s">
        <v>315</v>
      </c>
      <c r="C558" s="479"/>
      <c r="D558" s="479"/>
      <c r="E558" s="450"/>
      <c r="F558" s="644"/>
      <c r="G558" s="645"/>
      <c r="H558" s="361">
        <f>IF(OR(F558="",F559="",F560="",F562="",F563=""),1,0)</f>
        <v>1</v>
      </c>
      <c r="I558" s="397"/>
      <c r="J558" s="398"/>
      <c r="N558" s="199"/>
      <c r="O558" s="199"/>
      <c r="P558" s="158"/>
      <c r="Q558" s="158"/>
      <c r="R558" s="158"/>
      <c r="S558" s="158"/>
      <c r="T558" s="158"/>
      <c r="U558" s="158"/>
      <c r="V558" s="158"/>
      <c r="W558" s="158"/>
      <c r="X558" s="158"/>
      <c r="Y558" s="158"/>
    </row>
    <row r="559" spans="1:25" s="201" customFormat="1" ht="19.5" customHeight="1">
      <c r="A559" s="268" t="s">
        <v>148</v>
      </c>
      <c r="B559" s="449" t="s">
        <v>314</v>
      </c>
      <c r="C559" s="479"/>
      <c r="D559" s="479"/>
      <c r="E559" s="450"/>
      <c r="F559" s="644"/>
      <c r="G559" s="645"/>
      <c r="H559" s="398"/>
      <c r="I559" s="398"/>
      <c r="J559" s="398"/>
      <c r="N559" s="199"/>
      <c r="O559" s="199"/>
      <c r="P559" s="158"/>
      <c r="Q559" s="158"/>
      <c r="R559" s="158"/>
      <c r="S559" s="158"/>
      <c r="T559" s="158"/>
      <c r="U559" s="158"/>
      <c r="V559" s="158"/>
      <c r="W559" s="158"/>
      <c r="X559" s="158"/>
      <c r="Y559" s="158"/>
    </row>
    <row r="560" spans="1:25" s="201" customFormat="1" ht="19.5" customHeight="1">
      <c r="A560" s="268" t="s">
        <v>149</v>
      </c>
      <c r="B560" s="449" t="s">
        <v>313</v>
      </c>
      <c r="C560" s="479"/>
      <c r="D560" s="479"/>
      <c r="E560" s="450"/>
      <c r="F560" s="644"/>
      <c r="G560" s="645"/>
      <c r="H560" s="398"/>
      <c r="I560" s="398"/>
      <c r="J560" s="398"/>
      <c r="N560" s="199"/>
      <c r="O560" s="199"/>
      <c r="P560" s="158"/>
      <c r="Q560" s="158"/>
      <c r="R560" s="158"/>
      <c r="S560" s="158"/>
      <c r="T560" s="158"/>
      <c r="U560" s="158"/>
      <c r="V560" s="158"/>
      <c r="W560" s="158"/>
      <c r="X560" s="158"/>
      <c r="Y560" s="158"/>
    </row>
    <row r="561" spans="1:25" s="201" customFormat="1" ht="19.5" customHeight="1">
      <c r="A561" s="290" t="s">
        <v>150</v>
      </c>
      <c r="B561" s="449" t="s">
        <v>318</v>
      </c>
      <c r="C561" s="479"/>
      <c r="D561" s="479"/>
      <c r="E561" s="450"/>
      <c r="F561" s="642">
        <f>SUM(F562:G563)</f>
        <v>0</v>
      </c>
      <c r="G561" s="643"/>
      <c r="H561" s="398"/>
      <c r="I561" s="398"/>
      <c r="J561" s="398"/>
      <c r="N561" s="199"/>
      <c r="O561" s="199"/>
      <c r="P561" s="158"/>
      <c r="Q561" s="158"/>
      <c r="R561" s="158"/>
      <c r="S561" s="158"/>
      <c r="T561" s="158"/>
      <c r="U561" s="158"/>
      <c r="V561" s="158"/>
      <c r="W561" s="158"/>
      <c r="X561" s="158"/>
      <c r="Y561" s="158"/>
    </row>
    <row r="562" spans="1:25" s="201" customFormat="1" ht="19.5" customHeight="1">
      <c r="A562" s="268" t="s">
        <v>151</v>
      </c>
      <c r="B562" s="449" t="s">
        <v>316</v>
      </c>
      <c r="C562" s="479"/>
      <c r="D562" s="479"/>
      <c r="E562" s="450"/>
      <c r="F562" s="644"/>
      <c r="G562" s="645"/>
      <c r="H562" s="398"/>
      <c r="I562" s="398"/>
      <c r="J562" s="398"/>
      <c r="N562" s="199"/>
      <c r="O562" s="199"/>
      <c r="P562" s="158"/>
      <c r="Q562" s="158"/>
      <c r="R562" s="158"/>
      <c r="S562" s="158"/>
      <c r="T562" s="158"/>
      <c r="U562" s="158"/>
      <c r="V562" s="158"/>
      <c r="W562" s="158"/>
      <c r="X562" s="158"/>
      <c r="Y562" s="158"/>
    </row>
    <row r="563" spans="1:25" s="201" customFormat="1" ht="19.5" customHeight="1" thickBot="1">
      <c r="A563" s="269" t="s">
        <v>312</v>
      </c>
      <c r="B563" s="454" t="s">
        <v>317</v>
      </c>
      <c r="C563" s="483"/>
      <c r="D563" s="483"/>
      <c r="E563" s="455"/>
      <c r="F563" s="646"/>
      <c r="G563" s="647"/>
      <c r="H563" s="398"/>
      <c r="I563" s="398"/>
      <c r="J563" s="398"/>
      <c r="N563" s="199"/>
      <c r="O563" s="199"/>
      <c r="P563" s="158"/>
      <c r="Q563" s="158"/>
      <c r="R563" s="158"/>
      <c r="S563" s="158"/>
      <c r="T563" s="158"/>
      <c r="U563" s="158"/>
      <c r="V563" s="158"/>
      <c r="W563" s="158"/>
      <c r="X563" s="158"/>
      <c r="Y563" s="158"/>
    </row>
    <row r="564" spans="1:25" s="201" customFormat="1" ht="13.5" customHeight="1">
      <c r="A564" s="77"/>
      <c r="B564" s="139"/>
      <c r="C564" s="139"/>
      <c r="D564" s="139"/>
      <c r="E564" s="139"/>
      <c r="F564" s="139"/>
      <c r="G564" s="139"/>
      <c r="H564" s="139"/>
      <c r="I564" s="139"/>
      <c r="J564" s="139"/>
      <c r="N564" s="199"/>
      <c r="O564" s="199"/>
      <c r="P564" s="158"/>
      <c r="Q564" s="158"/>
      <c r="R564" s="158"/>
      <c r="S564" s="158"/>
      <c r="T564" s="158"/>
      <c r="U564" s="158"/>
      <c r="V564" s="158"/>
      <c r="W564" s="158"/>
      <c r="X564" s="158"/>
      <c r="Y564" s="158"/>
    </row>
    <row r="565" spans="1:25" s="201" customFormat="1" ht="13.5" customHeight="1">
      <c r="A565" s="77"/>
      <c r="B565" s="139"/>
      <c r="C565" s="139"/>
      <c r="D565" s="139"/>
      <c r="E565" s="139"/>
      <c r="F565" s="139"/>
      <c r="G565" s="139"/>
      <c r="H565" s="139"/>
      <c r="I565" s="139"/>
      <c r="J565" s="139"/>
      <c r="N565" s="199"/>
      <c r="O565" s="199"/>
      <c r="P565" s="158"/>
      <c r="Q565" s="158"/>
      <c r="R565" s="158"/>
      <c r="S565" s="158"/>
      <c r="T565" s="158"/>
      <c r="U565" s="158"/>
      <c r="V565" s="158"/>
      <c r="W565" s="158"/>
      <c r="X565" s="158"/>
      <c r="Y565" s="158"/>
    </row>
    <row r="566" spans="1:25" s="201" customFormat="1" ht="13.5" customHeight="1" thickBot="1">
      <c r="A566" s="77"/>
      <c r="B566" s="139"/>
      <c r="C566" s="139"/>
      <c r="D566" s="139"/>
      <c r="E566" s="139"/>
      <c r="F566" s="139"/>
      <c r="G566" s="139"/>
      <c r="H566" s="139"/>
      <c r="I566" s="139"/>
      <c r="J566" s="139"/>
      <c r="N566" s="199"/>
      <c r="O566" s="199"/>
      <c r="P566" s="158"/>
      <c r="Q566" s="158"/>
      <c r="R566" s="158"/>
      <c r="S566" s="158"/>
      <c r="T566" s="158"/>
      <c r="U566" s="158"/>
      <c r="V566" s="158"/>
      <c r="W566" s="158"/>
      <c r="X566" s="158"/>
      <c r="Y566" s="158"/>
    </row>
    <row r="567" spans="1:25" s="213" customFormat="1" ht="45" customHeight="1">
      <c r="A567" s="140" t="s">
        <v>152</v>
      </c>
      <c r="B567" s="471" t="s">
        <v>153</v>
      </c>
      <c r="C567" s="472"/>
      <c r="D567" s="472"/>
      <c r="E567" s="478"/>
      <c r="F567" s="496" t="s">
        <v>463</v>
      </c>
      <c r="G567" s="496"/>
      <c r="H567" s="494" t="s">
        <v>464</v>
      </c>
      <c r="I567" s="495"/>
      <c r="J567" s="139"/>
      <c r="N567" s="214"/>
      <c r="O567" s="214"/>
      <c r="P567" s="158"/>
      <c r="Q567" s="158"/>
      <c r="R567" s="158"/>
      <c r="S567" s="158"/>
      <c r="T567" s="158"/>
      <c r="U567" s="158"/>
      <c r="V567" s="158"/>
      <c r="W567" s="158"/>
      <c r="X567" s="158"/>
      <c r="Y567" s="158"/>
    </row>
    <row r="568" spans="1:25" s="201" customFormat="1" ht="19.5" customHeight="1">
      <c r="A568" s="290" t="s">
        <v>154</v>
      </c>
      <c r="B568" s="491"/>
      <c r="C568" s="491"/>
      <c r="D568" s="491"/>
      <c r="E568" s="491"/>
      <c r="F568" s="489"/>
      <c r="G568" s="489"/>
      <c r="H568" s="489"/>
      <c r="I568" s="490"/>
      <c r="J568" s="363">
        <f>IF(OR(B568="",B569="",B570="",B571="",B572="",F568="",H568="",F569="",H569="",F570="",H570="",F571="",H571="",F572="",H572=""),1,0)</f>
        <v>1</v>
      </c>
      <c r="K568" s="355"/>
      <c r="N568" s="199"/>
      <c r="O568" s="199"/>
      <c r="P568" s="158"/>
      <c r="Q568" s="158"/>
      <c r="R568" s="158"/>
      <c r="S568" s="158"/>
      <c r="T568" s="158"/>
      <c r="U568" s="158"/>
      <c r="V568" s="158"/>
      <c r="W568" s="158"/>
      <c r="X568" s="158"/>
      <c r="Y568" s="158"/>
    </row>
    <row r="569" spans="1:25" s="201" customFormat="1" ht="19.5" customHeight="1">
      <c r="A569" s="290" t="s">
        <v>155</v>
      </c>
      <c r="B569" s="491"/>
      <c r="C569" s="491"/>
      <c r="D569" s="491"/>
      <c r="E569" s="491"/>
      <c r="F569" s="489"/>
      <c r="G569" s="489"/>
      <c r="H569" s="489"/>
      <c r="I569" s="490"/>
      <c r="J569" s="139"/>
      <c r="K569" s="355"/>
      <c r="N569" s="199"/>
      <c r="O569" s="199"/>
      <c r="P569" s="158"/>
      <c r="Q569" s="158"/>
      <c r="R569" s="158"/>
      <c r="S569" s="158"/>
      <c r="T569" s="158"/>
      <c r="U569" s="158"/>
      <c r="V569" s="158"/>
      <c r="W569" s="158"/>
      <c r="X569" s="158"/>
      <c r="Y569" s="158"/>
    </row>
    <row r="570" spans="1:25" s="201" customFormat="1" ht="19.5" customHeight="1">
      <c r="A570" s="290" t="s">
        <v>156</v>
      </c>
      <c r="B570" s="491"/>
      <c r="C570" s="491"/>
      <c r="D570" s="491"/>
      <c r="E570" s="491"/>
      <c r="F570" s="489"/>
      <c r="G570" s="489"/>
      <c r="H570" s="489"/>
      <c r="I570" s="490"/>
      <c r="J570" s="139"/>
      <c r="K570" s="355"/>
      <c r="N570" s="199"/>
      <c r="O570" s="199"/>
      <c r="P570" s="158"/>
      <c r="Q570" s="158"/>
      <c r="R570" s="158"/>
      <c r="S570" s="158"/>
      <c r="T570" s="158"/>
      <c r="U570" s="158"/>
      <c r="V570" s="158"/>
      <c r="W570" s="158"/>
      <c r="X570" s="158"/>
      <c r="Y570" s="158"/>
    </row>
    <row r="571" spans="1:25" s="201" customFormat="1" ht="19.5" customHeight="1">
      <c r="A571" s="290" t="s">
        <v>157</v>
      </c>
      <c r="B571" s="491"/>
      <c r="C571" s="491"/>
      <c r="D571" s="491"/>
      <c r="E571" s="491"/>
      <c r="F571" s="489"/>
      <c r="G571" s="489"/>
      <c r="H571" s="489"/>
      <c r="I571" s="490"/>
      <c r="J571" s="141"/>
      <c r="K571" s="355"/>
      <c r="N571" s="199"/>
      <c r="O571" s="199"/>
      <c r="P571" s="158"/>
      <c r="Q571" s="158"/>
      <c r="R571" s="158"/>
      <c r="S571" s="158"/>
      <c r="T571" s="158"/>
      <c r="U571" s="158"/>
      <c r="V571" s="158"/>
      <c r="W571" s="158"/>
      <c r="X571" s="158"/>
      <c r="Y571" s="158"/>
    </row>
    <row r="572" spans="1:25" s="201" customFormat="1" ht="19.5" customHeight="1" thickBot="1">
      <c r="A572" s="267" t="s">
        <v>158</v>
      </c>
      <c r="B572" s="504"/>
      <c r="C572" s="504"/>
      <c r="D572" s="504"/>
      <c r="E572" s="504"/>
      <c r="F572" s="497"/>
      <c r="G572" s="497"/>
      <c r="H572" s="497"/>
      <c r="I572" s="498"/>
      <c r="J572" s="141"/>
      <c r="K572" s="355"/>
      <c r="N572" s="199"/>
      <c r="O572" s="199"/>
      <c r="P572" s="158"/>
      <c r="Q572" s="158"/>
      <c r="R572" s="158"/>
      <c r="S572" s="158"/>
      <c r="T572" s="158"/>
      <c r="U572" s="158"/>
      <c r="V572" s="158"/>
      <c r="W572" s="158"/>
      <c r="X572" s="158"/>
      <c r="Y572" s="158"/>
    </row>
    <row r="573" ht="13.5" customHeight="1"/>
    <row r="574" spans="8:11" ht="13.5" customHeight="1">
      <c r="H574" s="308"/>
      <c r="I574" s="308"/>
      <c r="J574" s="308"/>
      <c r="K574" s="308"/>
    </row>
    <row r="575" spans="8:11" ht="13.5" customHeight="1" thickBot="1">
      <c r="H575" s="308"/>
      <c r="I575" s="308"/>
      <c r="J575" s="308"/>
      <c r="K575" s="308"/>
    </row>
    <row r="576" spans="1:28" s="189" customFormat="1" ht="45" customHeight="1">
      <c r="A576" s="142" t="s">
        <v>190</v>
      </c>
      <c r="B576" s="517" t="s">
        <v>530</v>
      </c>
      <c r="C576" s="518"/>
      <c r="D576" s="518"/>
      <c r="E576" s="519"/>
      <c r="F576" s="650"/>
      <c r="G576" s="651"/>
      <c r="H576" s="309"/>
      <c r="I576" s="309"/>
      <c r="J576" s="309"/>
      <c r="K576" s="309"/>
      <c r="L576" s="309"/>
      <c r="M576" s="309"/>
      <c r="N576" s="405"/>
      <c r="O576" s="405"/>
      <c r="P576" s="316"/>
      <c r="Q576" s="316"/>
      <c r="R576" s="316"/>
      <c r="S576" s="316"/>
      <c r="T576" s="158"/>
      <c r="U576" s="158"/>
      <c r="V576" s="158"/>
      <c r="W576" s="158"/>
      <c r="X576" s="158"/>
      <c r="Y576" s="158"/>
      <c r="Z576" s="216"/>
      <c r="AA576" s="216"/>
      <c r="AB576" s="216"/>
    </row>
    <row r="577" spans="1:19" ht="19.5" customHeight="1">
      <c r="A577" s="288" t="s">
        <v>191</v>
      </c>
      <c r="B577" s="236" t="s">
        <v>192</v>
      </c>
      <c r="C577" s="237"/>
      <c r="D577" s="237"/>
      <c r="E577" s="237"/>
      <c r="F577" s="545">
        <f>SUM(F578,F579,F580,F581)</f>
        <v>0</v>
      </c>
      <c r="G577" s="546"/>
      <c r="H577" s="310"/>
      <c r="I577" s="310"/>
      <c r="J577" s="310"/>
      <c r="K577" s="310"/>
      <c r="L577" s="310"/>
      <c r="M577" s="310"/>
      <c r="N577" s="382"/>
      <c r="O577" s="382"/>
      <c r="P577" s="316"/>
      <c r="Q577" s="316"/>
      <c r="R577" s="316"/>
      <c r="S577" s="316"/>
    </row>
    <row r="578" spans="1:19" ht="19.5" customHeight="1">
      <c r="A578" s="289" t="s">
        <v>193</v>
      </c>
      <c r="B578" s="143" t="s">
        <v>296</v>
      </c>
      <c r="C578" s="144"/>
      <c r="D578" s="144"/>
      <c r="E578" s="144"/>
      <c r="F578" s="511"/>
      <c r="G578" s="512"/>
      <c r="H578" s="364">
        <f>IF(OR(F578="",F579="",F580="",F582="",F583=""),1,0)</f>
        <v>1</v>
      </c>
      <c r="I578" s="310"/>
      <c r="J578" s="310"/>
      <c r="K578" s="310"/>
      <c r="L578" s="310"/>
      <c r="M578" s="310"/>
      <c r="N578" s="382"/>
      <c r="O578" s="382"/>
      <c r="P578" s="316"/>
      <c r="Q578" s="316"/>
      <c r="R578" s="316"/>
      <c r="S578" s="316"/>
    </row>
    <row r="579" spans="1:19" ht="19.5" customHeight="1">
      <c r="A579" s="289" t="s">
        <v>194</v>
      </c>
      <c r="B579" s="143" t="s">
        <v>195</v>
      </c>
      <c r="C579" s="144"/>
      <c r="D579" s="144"/>
      <c r="E579" s="144"/>
      <c r="F579" s="511"/>
      <c r="G579" s="512"/>
      <c r="H579" s="310"/>
      <c r="I579" s="310"/>
      <c r="J579" s="310"/>
      <c r="K579" s="310"/>
      <c r="L579" s="310"/>
      <c r="M579" s="310"/>
      <c r="N579" s="382"/>
      <c r="O579" s="382"/>
      <c r="P579" s="316"/>
      <c r="Q579" s="316"/>
      <c r="R579" s="316"/>
      <c r="S579" s="316"/>
    </row>
    <row r="580" spans="1:19" ht="19.5" customHeight="1">
      <c r="A580" s="289" t="s">
        <v>196</v>
      </c>
      <c r="B580" s="143" t="s">
        <v>197</v>
      </c>
      <c r="C580" s="144"/>
      <c r="D580" s="144"/>
      <c r="E580" s="144"/>
      <c r="F580" s="511"/>
      <c r="G580" s="512"/>
      <c r="H580" s="310"/>
      <c r="I580" s="310"/>
      <c r="J580" s="310"/>
      <c r="K580" s="310"/>
      <c r="L580" s="310"/>
      <c r="M580" s="310"/>
      <c r="N580" s="382"/>
      <c r="O580" s="382"/>
      <c r="P580" s="316"/>
      <c r="Q580" s="316"/>
      <c r="R580" s="316"/>
      <c r="S580" s="316"/>
    </row>
    <row r="581" spans="1:19" ht="19.5" customHeight="1">
      <c r="A581" s="289" t="s">
        <v>198</v>
      </c>
      <c r="B581" s="143" t="s">
        <v>199</v>
      </c>
      <c r="C581" s="144"/>
      <c r="D581" s="144"/>
      <c r="E581" s="144"/>
      <c r="F581" s="511"/>
      <c r="G581" s="512"/>
      <c r="H581" s="310"/>
      <c r="I581" s="310"/>
      <c r="J581" s="310"/>
      <c r="K581" s="310"/>
      <c r="L581" s="310"/>
      <c r="M581" s="310"/>
      <c r="N581" s="382"/>
      <c r="O581" s="382"/>
      <c r="P581" s="316"/>
      <c r="Q581" s="316"/>
      <c r="R581" s="316"/>
      <c r="S581" s="316"/>
    </row>
    <row r="582" spans="1:19" ht="19.5" customHeight="1">
      <c r="A582" s="289" t="s">
        <v>200</v>
      </c>
      <c r="B582" s="143" t="s">
        <v>297</v>
      </c>
      <c r="C582" s="144"/>
      <c r="D582" s="144"/>
      <c r="E582" s="144"/>
      <c r="F582" s="515"/>
      <c r="G582" s="516"/>
      <c r="H582" s="312"/>
      <c r="I582" s="312"/>
      <c r="J582" s="312"/>
      <c r="K582" s="312"/>
      <c r="L582" s="312"/>
      <c r="M582" s="312"/>
      <c r="N582" s="382"/>
      <c r="O582" s="382"/>
      <c r="P582" s="316"/>
      <c r="Q582" s="316"/>
      <c r="R582" s="316"/>
      <c r="S582" s="316"/>
    </row>
    <row r="583" spans="1:19" ht="19.5" customHeight="1" thickBot="1">
      <c r="A583" s="287" t="s">
        <v>201</v>
      </c>
      <c r="B583" s="145" t="s">
        <v>202</v>
      </c>
      <c r="C583" s="146"/>
      <c r="D583" s="146"/>
      <c r="E583" s="146"/>
      <c r="F583" s="513"/>
      <c r="G583" s="514"/>
      <c r="H583" s="310"/>
      <c r="I583" s="310"/>
      <c r="J583" s="310"/>
      <c r="K583" s="310"/>
      <c r="L583" s="310"/>
      <c r="M583" s="310"/>
      <c r="N583" s="382"/>
      <c r="O583" s="382"/>
      <c r="P583" s="316"/>
      <c r="Q583" s="316"/>
      <c r="R583" s="316"/>
      <c r="S583" s="316"/>
    </row>
    <row r="584" spans="1:19" ht="13.5" customHeight="1">
      <c r="A584" s="256"/>
      <c r="B584" s="84"/>
      <c r="C584" s="84"/>
      <c r="D584" s="84"/>
      <c r="E584" s="314"/>
      <c r="F584" s="87"/>
      <c r="G584" s="87"/>
      <c r="H584" s="310"/>
      <c r="I584" s="310"/>
      <c r="J584" s="310"/>
      <c r="K584" s="310"/>
      <c r="L584" s="310"/>
      <c r="M584" s="310"/>
      <c r="N584" s="382"/>
      <c r="O584" s="382"/>
      <c r="P584" s="316"/>
      <c r="Q584" s="316"/>
      <c r="R584" s="316"/>
      <c r="S584" s="316"/>
    </row>
    <row r="585" spans="1:19" ht="13.5" customHeight="1">
      <c r="A585" s="256"/>
      <c r="B585" s="84"/>
      <c r="C585" s="84"/>
      <c r="D585" s="84"/>
      <c r="E585" s="314"/>
      <c r="F585" s="87"/>
      <c r="G585" s="87"/>
      <c r="H585" s="310"/>
      <c r="I585" s="310"/>
      <c r="J585" s="310"/>
      <c r="K585" s="310"/>
      <c r="L585" s="310"/>
      <c r="M585" s="310"/>
      <c r="N585" s="382"/>
      <c r="O585" s="382"/>
      <c r="P585" s="316"/>
      <c r="Q585" s="316"/>
      <c r="R585" s="316"/>
      <c r="S585" s="316"/>
    </row>
    <row r="586" spans="1:19" ht="13.5" customHeight="1" thickBot="1">
      <c r="A586" s="198"/>
      <c r="B586" s="198"/>
      <c r="C586" s="198"/>
      <c r="D586" s="198"/>
      <c r="E586" s="315"/>
      <c r="F586" s="315"/>
      <c r="G586" s="315"/>
      <c r="H586" s="310"/>
      <c r="I586" s="310"/>
      <c r="J586" s="310"/>
      <c r="K586" s="310"/>
      <c r="L586" s="310"/>
      <c r="M586" s="310"/>
      <c r="N586" s="382"/>
      <c r="O586" s="382"/>
      <c r="P586" s="316"/>
      <c r="Q586" s="316"/>
      <c r="R586" s="316"/>
      <c r="S586" s="316"/>
    </row>
    <row r="587" spans="1:28" s="189" customFormat="1" ht="45" customHeight="1">
      <c r="A587" s="142" t="s">
        <v>203</v>
      </c>
      <c r="B587" s="517" t="s">
        <v>483</v>
      </c>
      <c r="C587" s="518"/>
      <c r="D587" s="518"/>
      <c r="E587" s="519"/>
      <c r="F587" s="147"/>
      <c r="G587" s="148"/>
      <c r="H587" s="313"/>
      <c r="I587" s="313"/>
      <c r="J587" s="313"/>
      <c r="K587" s="313"/>
      <c r="L587" s="313"/>
      <c r="M587" s="313"/>
      <c r="N587" s="405"/>
      <c r="O587" s="405"/>
      <c r="P587" s="316"/>
      <c r="Q587" s="316"/>
      <c r="R587" s="316"/>
      <c r="S587" s="316"/>
      <c r="T587" s="158"/>
      <c r="U587" s="158"/>
      <c r="V587" s="158"/>
      <c r="W587" s="158"/>
      <c r="X587" s="158"/>
      <c r="Y587" s="158"/>
      <c r="Z587" s="216"/>
      <c r="AA587" s="216"/>
      <c r="AB587" s="216"/>
    </row>
    <row r="588" spans="1:19" ht="19.5" customHeight="1">
      <c r="A588" s="284" t="s">
        <v>204</v>
      </c>
      <c r="B588" s="143" t="s">
        <v>298</v>
      </c>
      <c r="C588" s="144"/>
      <c r="D588" s="144"/>
      <c r="E588" s="144"/>
      <c r="F588" s="511"/>
      <c r="G588" s="512"/>
      <c r="H588" s="364">
        <f>IF(OR(F588="",F589=""),1,0)</f>
        <v>1</v>
      </c>
      <c r="I588" s="313"/>
      <c r="J588" s="313"/>
      <c r="K588" s="313"/>
      <c r="L588" s="313"/>
      <c r="M588" s="313"/>
      <c r="N588" s="382"/>
      <c r="O588" s="382"/>
      <c r="P588" s="316"/>
      <c r="Q588" s="316"/>
      <c r="R588" s="316"/>
      <c r="S588" s="316"/>
    </row>
    <row r="589" spans="1:19" ht="19.5" customHeight="1" thickBot="1">
      <c r="A589" s="287" t="s">
        <v>205</v>
      </c>
      <c r="B589" s="145" t="s">
        <v>206</v>
      </c>
      <c r="C589" s="146"/>
      <c r="D589" s="146"/>
      <c r="E589" s="146"/>
      <c r="F589" s="513"/>
      <c r="G589" s="514"/>
      <c r="H589" s="313"/>
      <c r="I589" s="313"/>
      <c r="J589" s="313"/>
      <c r="K589" s="313"/>
      <c r="L589" s="313"/>
      <c r="M589" s="313"/>
      <c r="N589" s="382"/>
      <c r="O589" s="382"/>
      <c r="P589" s="316"/>
      <c r="Q589" s="316"/>
      <c r="R589" s="316"/>
      <c r="S589" s="316"/>
    </row>
    <row r="590" spans="1:19" ht="13.5" customHeight="1">
      <c r="A590" s="256"/>
      <c r="B590" s="84"/>
      <c r="C590" s="84"/>
      <c r="D590" s="314"/>
      <c r="E590" s="314"/>
      <c r="F590" s="87"/>
      <c r="G590" s="87"/>
      <c r="H590" s="313"/>
      <c r="I590" s="313"/>
      <c r="J590" s="313"/>
      <c r="K590" s="313"/>
      <c r="L590" s="313"/>
      <c r="M590" s="313"/>
      <c r="N590" s="382"/>
      <c r="O590" s="382"/>
      <c r="P590" s="316"/>
      <c r="Q590" s="316"/>
      <c r="R590" s="316"/>
      <c r="S590" s="316"/>
    </row>
    <row r="591" spans="1:19" ht="13.5" customHeight="1">
      <c r="A591" s="256"/>
      <c r="B591" s="84"/>
      <c r="C591" s="84"/>
      <c r="D591" s="314"/>
      <c r="E591" s="314"/>
      <c r="F591" s="87"/>
      <c r="G591" s="87"/>
      <c r="H591" s="313"/>
      <c r="I591" s="313"/>
      <c r="J591" s="313"/>
      <c r="K591" s="313"/>
      <c r="L591" s="313"/>
      <c r="M591" s="313"/>
      <c r="N591" s="382"/>
      <c r="O591" s="382"/>
      <c r="P591" s="316"/>
      <c r="Q591" s="316"/>
      <c r="R591" s="316"/>
      <c r="S591" s="316"/>
    </row>
    <row r="592" spans="1:19" ht="13.5" customHeight="1" thickBot="1">
      <c r="A592" s="198"/>
      <c r="B592" s="198"/>
      <c r="C592" s="198"/>
      <c r="D592" s="315"/>
      <c r="E592" s="315"/>
      <c r="F592" s="315"/>
      <c r="G592" s="315"/>
      <c r="H592" s="310"/>
      <c r="I592" s="310"/>
      <c r="J592" s="310"/>
      <c r="K592" s="310"/>
      <c r="L592" s="310"/>
      <c r="M592" s="310"/>
      <c r="N592" s="382"/>
      <c r="O592" s="382"/>
      <c r="P592" s="316"/>
      <c r="Q592" s="316"/>
      <c r="R592" s="316"/>
      <c r="S592" s="316"/>
    </row>
    <row r="593" spans="1:19" ht="45" customHeight="1">
      <c r="A593" s="142" t="s">
        <v>207</v>
      </c>
      <c r="B593" s="517" t="s">
        <v>531</v>
      </c>
      <c r="C593" s="518"/>
      <c r="D593" s="518"/>
      <c r="E593" s="519"/>
      <c r="F593" s="147"/>
      <c r="G593" s="148"/>
      <c r="H593" s="313"/>
      <c r="I593" s="313"/>
      <c r="J593" s="313"/>
      <c r="K593" s="313"/>
      <c r="L593" s="313"/>
      <c r="M593" s="313"/>
      <c r="N593" s="382"/>
      <c r="O593" s="382"/>
      <c r="P593" s="316"/>
      <c r="Q593" s="316"/>
      <c r="R593" s="316"/>
      <c r="S593" s="316"/>
    </row>
    <row r="594" spans="1:19" ht="19.5" customHeight="1" thickBot="1">
      <c r="A594" s="287" t="s">
        <v>299</v>
      </c>
      <c r="B594" s="145" t="s">
        <v>331</v>
      </c>
      <c r="C594" s="146"/>
      <c r="D594" s="146"/>
      <c r="E594" s="146"/>
      <c r="F594" s="513"/>
      <c r="G594" s="514"/>
      <c r="H594" s="364">
        <f>IF(OR(F594=""),1,0)</f>
        <v>1</v>
      </c>
      <c r="I594" s="313"/>
      <c r="J594" s="313"/>
      <c r="K594" s="313"/>
      <c r="L594" s="313"/>
      <c r="M594" s="313"/>
      <c r="N594" s="382"/>
      <c r="O594" s="382"/>
      <c r="P594" s="316"/>
      <c r="Q594" s="316"/>
      <c r="R594" s="316"/>
      <c r="S594" s="316"/>
    </row>
    <row r="595" spans="1:19" ht="13.5" customHeight="1">
      <c r="A595" s="256"/>
      <c r="B595" s="84"/>
      <c r="C595" s="84"/>
      <c r="D595" s="84"/>
      <c r="E595" s="84"/>
      <c r="F595" s="87"/>
      <c r="G595" s="87"/>
      <c r="H595" s="311"/>
      <c r="I595" s="313"/>
      <c r="J595" s="313"/>
      <c r="K595" s="313"/>
      <c r="L595" s="313"/>
      <c r="M595" s="313"/>
      <c r="N595" s="382"/>
      <c r="O595" s="382"/>
      <c r="P595" s="316"/>
      <c r="Q595" s="316"/>
      <c r="R595" s="316"/>
      <c r="S595" s="316"/>
    </row>
    <row r="596" spans="1:19" ht="13.5" customHeight="1">
      <c r="A596" s="256"/>
      <c r="B596" s="84"/>
      <c r="C596" s="84"/>
      <c r="D596" s="84"/>
      <c r="E596" s="84"/>
      <c r="F596" s="87"/>
      <c r="G596" s="87"/>
      <c r="H596" s="311"/>
      <c r="I596" s="313"/>
      <c r="J596" s="313"/>
      <c r="K596" s="313"/>
      <c r="L596" s="313"/>
      <c r="M596" s="313"/>
      <c r="N596" s="382"/>
      <c r="O596" s="382"/>
      <c r="P596" s="316"/>
      <c r="Q596" s="316"/>
      <c r="R596" s="316"/>
      <c r="S596" s="316"/>
    </row>
    <row r="597" spans="1:19" ht="13.5" customHeight="1" thickBot="1">
      <c r="A597" s="198"/>
      <c r="B597" s="198"/>
      <c r="C597" s="198"/>
      <c r="D597" s="198"/>
      <c r="E597" s="198"/>
      <c r="F597" s="315"/>
      <c r="G597" s="315"/>
      <c r="H597" s="310"/>
      <c r="I597" s="310"/>
      <c r="J597" s="310"/>
      <c r="K597" s="310"/>
      <c r="L597" s="310"/>
      <c r="M597" s="310"/>
      <c r="N597" s="382"/>
      <c r="O597" s="382"/>
      <c r="P597" s="316"/>
      <c r="Q597" s="316"/>
      <c r="R597" s="316"/>
      <c r="S597" s="316"/>
    </row>
    <row r="598" spans="1:19" ht="45" customHeight="1">
      <c r="A598" s="142" t="s">
        <v>208</v>
      </c>
      <c r="B598" s="517" t="s">
        <v>532</v>
      </c>
      <c r="C598" s="518"/>
      <c r="D598" s="518"/>
      <c r="E598" s="519"/>
      <c r="F598" s="147"/>
      <c r="G598" s="148"/>
      <c r="H598" s="313"/>
      <c r="I598" s="313"/>
      <c r="J598" s="313"/>
      <c r="K598" s="313"/>
      <c r="L598" s="313"/>
      <c r="M598" s="313"/>
      <c r="N598" s="382"/>
      <c r="O598" s="382"/>
      <c r="P598" s="316"/>
      <c r="Q598" s="316"/>
      <c r="R598" s="316"/>
      <c r="S598" s="316"/>
    </row>
    <row r="599" spans="1:19" ht="19.5" customHeight="1">
      <c r="A599" s="284" t="s">
        <v>209</v>
      </c>
      <c r="B599" s="143" t="s">
        <v>210</v>
      </c>
      <c r="C599" s="144"/>
      <c r="D599" s="144"/>
      <c r="E599" s="144"/>
      <c r="F599" s="511"/>
      <c r="G599" s="512"/>
      <c r="H599" s="364">
        <f>IF(OR(F599="",F600=""),1,0)</f>
        <v>1</v>
      </c>
      <c r="I599" s="365" t="str">
        <f>IF(AND(F600&gt;0,F599=0),"ERRO1",IF(AND(F600=0,F599&gt;0),"ERRO2","OK"))</f>
        <v>OK</v>
      </c>
      <c r="J599" s="313"/>
      <c r="K599" s="313"/>
      <c r="L599" s="313"/>
      <c r="M599" s="313"/>
      <c r="N599" s="382"/>
      <c r="O599" s="382"/>
      <c r="P599" s="316"/>
      <c r="Q599" s="316"/>
      <c r="R599" s="316"/>
      <c r="S599" s="316"/>
    </row>
    <row r="600" spans="1:19" ht="19.5" customHeight="1" thickBot="1">
      <c r="A600" s="287" t="s">
        <v>211</v>
      </c>
      <c r="B600" s="145" t="s">
        <v>212</v>
      </c>
      <c r="C600" s="146"/>
      <c r="D600" s="146"/>
      <c r="E600" s="146"/>
      <c r="F600" s="513"/>
      <c r="G600" s="514"/>
      <c r="H600" s="365"/>
      <c r="I600" s="365"/>
      <c r="J600" s="313"/>
      <c r="K600" s="313"/>
      <c r="L600" s="313"/>
      <c r="M600" s="313"/>
      <c r="N600" s="382"/>
      <c r="O600" s="382"/>
      <c r="P600" s="316"/>
      <c r="Q600" s="316"/>
      <c r="R600" s="316"/>
      <c r="S600" s="316"/>
    </row>
    <row r="601" spans="1:19" ht="13.5" customHeight="1">
      <c r="A601" s="256"/>
      <c r="B601" s="84"/>
      <c r="C601" s="84"/>
      <c r="D601" s="84"/>
      <c r="E601" s="84"/>
      <c r="F601" s="87"/>
      <c r="G601" s="87"/>
      <c r="H601" s="313"/>
      <c r="I601" s="313"/>
      <c r="J601" s="313"/>
      <c r="K601" s="313"/>
      <c r="L601" s="313"/>
      <c r="M601" s="313"/>
      <c r="N601" s="382"/>
      <c r="O601" s="382"/>
      <c r="P601" s="316"/>
      <c r="Q601" s="316"/>
      <c r="R601" s="316"/>
      <c r="S601" s="316"/>
    </row>
    <row r="602" spans="1:19" ht="13.5" customHeight="1">
      <c r="A602" s="256"/>
      <c r="B602" s="84"/>
      <c r="C602" s="84"/>
      <c r="D602" s="84"/>
      <c r="E602" s="84"/>
      <c r="F602" s="87"/>
      <c r="G602" s="87"/>
      <c r="H602" s="313"/>
      <c r="I602" s="313"/>
      <c r="J602" s="313"/>
      <c r="K602" s="313"/>
      <c r="L602" s="313"/>
      <c r="M602" s="313"/>
      <c r="N602" s="382"/>
      <c r="O602" s="382"/>
      <c r="P602" s="316"/>
      <c r="Q602" s="316"/>
      <c r="R602" s="316"/>
      <c r="S602" s="316"/>
    </row>
    <row r="603" spans="1:19" ht="13.5" customHeight="1" thickBot="1">
      <c r="A603" s="198"/>
      <c r="B603" s="198"/>
      <c r="C603" s="198"/>
      <c r="D603" s="198"/>
      <c r="E603" s="198"/>
      <c r="F603" s="315"/>
      <c r="G603" s="315"/>
      <c r="H603" s="310"/>
      <c r="I603" s="310"/>
      <c r="J603" s="310"/>
      <c r="K603" s="310"/>
      <c r="L603" s="310"/>
      <c r="M603" s="310"/>
      <c r="N603" s="382"/>
      <c r="O603" s="382"/>
      <c r="P603" s="316"/>
      <c r="Q603" s="316"/>
      <c r="R603" s="316"/>
      <c r="S603" s="316"/>
    </row>
    <row r="604" spans="1:28" s="189" customFormat="1" ht="45" customHeight="1">
      <c r="A604" s="142" t="s">
        <v>213</v>
      </c>
      <c r="B604" s="517" t="s">
        <v>533</v>
      </c>
      <c r="C604" s="518"/>
      <c r="D604" s="518"/>
      <c r="E604" s="519"/>
      <c r="F604" s="147"/>
      <c r="G604" s="148"/>
      <c r="H604" s="313"/>
      <c r="I604" s="313"/>
      <c r="J604" s="313"/>
      <c r="K604" s="313"/>
      <c r="L604" s="313"/>
      <c r="M604" s="313"/>
      <c r="N604" s="405"/>
      <c r="O604" s="405"/>
      <c r="P604" s="316"/>
      <c r="Q604" s="316"/>
      <c r="R604" s="316"/>
      <c r="S604" s="316"/>
      <c r="T604" s="158"/>
      <c r="U604" s="158"/>
      <c r="V604" s="158"/>
      <c r="W604" s="158"/>
      <c r="X604" s="158"/>
      <c r="Y604" s="158"/>
      <c r="Z604" s="216"/>
      <c r="AA604" s="216"/>
      <c r="AB604" s="216"/>
    </row>
    <row r="605" spans="1:19" ht="19.5" customHeight="1">
      <c r="A605" s="284" t="s">
        <v>214</v>
      </c>
      <c r="B605" s="143" t="s">
        <v>300</v>
      </c>
      <c r="C605" s="144"/>
      <c r="D605" s="144"/>
      <c r="E605" s="144"/>
      <c r="F605" s="515"/>
      <c r="G605" s="516"/>
      <c r="H605" s="364">
        <f>IF(OR(F605="",F606="",F607="",F608=""),1,0)</f>
        <v>1</v>
      </c>
      <c r="I605" s="313"/>
      <c r="J605" s="313"/>
      <c r="K605" s="313"/>
      <c r="L605" s="313"/>
      <c r="M605" s="313"/>
      <c r="N605" s="382"/>
      <c r="O605" s="382"/>
      <c r="P605" s="316"/>
      <c r="Q605" s="316"/>
      <c r="R605" s="316"/>
      <c r="S605" s="316"/>
    </row>
    <row r="606" spans="1:19" ht="19.5" customHeight="1">
      <c r="A606" s="285" t="s">
        <v>215</v>
      </c>
      <c r="B606" s="149" t="s">
        <v>216</v>
      </c>
      <c r="C606" s="150"/>
      <c r="D606" s="150"/>
      <c r="E606" s="150"/>
      <c r="F606" s="515"/>
      <c r="G606" s="516"/>
      <c r="H606" s="313"/>
      <c r="I606" s="313"/>
      <c r="J606" s="313"/>
      <c r="K606" s="313"/>
      <c r="L606" s="313"/>
      <c r="M606" s="313"/>
      <c r="N606" s="382"/>
      <c r="O606" s="382"/>
      <c r="P606" s="316"/>
      <c r="Q606" s="316"/>
      <c r="R606" s="316"/>
      <c r="S606" s="316"/>
    </row>
    <row r="607" spans="1:19" ht="19.5" customHeight="1">
      <c r="A607" s="286" t="s">
        <v>217</v>
      </c>
      <c r="B607" s="151" t="s">
        <v>218</v>
      </c>
      <c r="C607" s="152"/>
      <c r="D607" s="152"/>
      <c r="E607" s="152"/>
      <c r="F607" s="653"/>
      <c r="G607" s="654"/>
      <c r="H607" s="313"/>
      <c r="I607" s="313"/>
      <c r="J607" s="313"/>
      <c r="K607" s="313"/>
      <c r="L607" s="313"/>
      <c r="M607" s="313"/>
      <c r="N607" s="382"/>
      <c r="O607" s="382"/>
      <c r="P607" s="316"/>
      <c r="Q607" s="316"/>
      <c r="R607" s="316"/>
      <c r="S607" s="316"/>
    </row>
    <row r="608" spans="1:19" ht="19.5" customHeight="1" thickBot="1">
      <c r="A608" s="287" t="s">
        <v>219</v>
      </c>
      <c r="B608" s="145" t="s">
        <v>220</v>
      </c>
      <c r="C608" s="146"/>
      <c r="D608" s="146"/>
      <c r="E608" s="146"/>
      <c r="F608" s="543"/>
      <c r="G608" s="544"/>
      <c r="H608" s="313"/>
      <c r="I608" s="313"/>
      <c r="J608" s="313"/>
      <c r="K608" s="313"/>
      <c r="L608" s="313"/>
      <c r="M608" s="313"/>
      <c r="N608" s="382"/>
      <c r="O608" s="382"/>
      <c r="P608" s="316"/>
      <c r="Q608" s="316"/>
      <c r="R608" s="316"/>
      <c r="S608" s="316"/>
    </row>
    <row r="609" spans="8:19" ht="13.5" customHeight="1">
      <c r="H609" s="308"/>
      <c r="I609" s="308"/>
      <c r="J609" s="308"/>
      <c r="K609" s="308"/>
      <c r="L609" s="308"/>
      <c r="M609" s="308"/>
      <c r="N609" s="382"/>
      <c r="O609" s="382"/>
      <c r="P609" s="316"/>
      <c r="Q609" s="316"/>
      <c r="R609" s="316"/>
      <c r="S609" s="316"/>
    </row>
    <row r="610" spans="8:19" ht="13.5" customHeight="1">
      <c r="H610" s="308"/>
      <c r="I610" s="308"/>
      <c r="J610" s="308"/>
      <c r="K610" s="308"/>
      <c r="L610" s="308"/>
      <c r="M610" s="308"/>
      <c r="N610" s="382"/>
      <c r="O610" s="382"/>
      <c r="P610" s="316"/>
      <c r="Q610" s="316"/>
      <c r="R610" s="316"/>
      <c r="S610" s="316"/>
    </row>
    <row r="611" spans="1:19" ht="13.5" customHeight="1" thickBot="1">
      <c r="A611" s="47"/>
      <c r="H611" s="308"/>
      <c r="I611" s="308"/>
      <c r="J611" s="308"/>
      <c r="K611" s="308"/>
      <c r="L611" s="308"/>
      <c r="M611" s="308"/>
      <c r="N611" s="382"/>
      <c r="O611" s="382"/>
      <c r="P611" s="316"/>
      <c r="Q611" s="316"/>
      <c r="R611" s="316"/>
      <c r="S611" s="316"/>
    </row>
    <row r="612" spans="1:28" s="242" customFormat="1" ht="30" customHeight="1">
      <c r="A612" s="505" t="s">
        <v>304</v>
      </c>
      <c r="B612" s="447" t="s">
        <v>7</v>
      </c>
      <c r="C612" s="539"/>
      <c r="D612" s="539"/>
      <c r="E612" s="539"/>
      <c r="F612" s="539"/>
      <c r="G612" s="539"/>
      <c r="H612" s="539"/>
      <c r="I612" s="539"/>
      <c r="J612" s="540"/>
      <c r="K612" s="238"/>
      <c r="L612" s="238"/>
      <c r="M612" s="238"/>
      <c r="N612" s="239"/>
      <c r="O612" s="240"/>
      <c r="P612" s="239"/>
      <c r="Q612" s="239"/>
      <c r="R612" s="239"/>
      <c r="S612" s="239"/>
      <c r="T612" s="239"/>
      <c r="U612" s="239"/>
      <c r="V612" s="239"/>
      <c r="W612" s="239"/>
      <c r="X612" s="239"/>
      <c r="Y612" s="239"/>
      <c r="Z612" s="241"/>
      <c r="AA612" s="241"/>
      <c r="AB612" s="241"/>
    </row>
    <row r="613" spans="1:28" s="245" customFormat="1" ht="19.5" customHeight="1">
      <c r="A613" s="506"/>
      <c r="B613" s="283" t="s">
        <v>8</v>
      </c>
      <c r="C613" s="507" t="s">
        <v>305</v>
      </c>
      <c r="D613" s="508"/>
      <c r="E613" s="509" t="s">
        <v>306</v>
      </c>
      <c r="F613" s="509"/>
      <c r="G613" s="507" t="s">
        <v>307</v>
      </c>
      <c r="H613" s="510"/>
      <c r="I613" s="507" t="s">
        <v>308</v>
      </c>
      <c r="J613" s="542"/>
      <c r="K613" s="238"/>
      <c r="L613" s="238"/>
      <c r="M613" s="238"/>
      <c r="N613" s="239"/>
      <c r="O613" s="243"/>
      <c r="P613" s="239"/>
      <c r="Q613" s="239"/>
      <c r="R613" s="239"/>
      <c r="S613" s="239"/>
      <c r="T613" s="239"/>
      <c r="U613" s="239"/>
      <c r="V613" s="239"/>
      <c r="W613" s="239"/>
      <c r="X613" s="239"/>
      <c r="Y613" s="239"/>
      <c r="Z613" s="244"/>
      <c r="AA613" s="244"/>
      <c r="AB613" s="244"/>
    </row>
    <row r="614" spans="1:28" s="202" customFormat="1" ht="19.5" customHeight="1">
      <c r="A614" s="272" t="s">
        <v>221</v>
      </c>
      <c r="B614" s="153" t="s">
        <v>309</v>
      </c>
      <c r="C614" s="537">
        <f>SUM(C615:D617)</f>
        <v>0</v>
      </c>
      <c r="D614" s="538"/>
      <c r="E614" s="537">
        <f>SUM(E615:F617)</f>
        <v>0</v>
      </c>
      <c r="F614" s="538"/>
      <c r="G614" s="537">
        <f>SUM(G615:H617)</f>
        <v>0</v>
      </c>
      <c r="H614" s="538"/>
      <c r="I614" s="537">
        <f>SUM(I615:J617)</f>
        <v>0</v>
      </c>
      <c r="J614" s="541"/>
      <c r="K614" s="217"/>
      <c r="L614" s="217"/>
      <c r="M614" s="217"/>
      <c r="N614" s="158"/>
      <c r="O614" s="199"/>
      <c r="P614" s="158"/>
      <c r="Q614" s="158"/>
      <c r="R614" s="158"/>
      <c r="S614" s="158"/>
      <c r="T614" s="158"/>
      <c r="U614" s="158"/>
      <c r="V614" s="158"/>
      <c r="W614" s="158"/>
      <c r="X614" s="158"/>
      <c r="Y614" s="158"/>
      <c r="Z614" s="201"/>
      <c r="AA614" s="201"/>
      <c r="AB614" s="201"/>
    </row>
    <row r="615" spans="1:28" s="202" customFormat="1" ht="19.5" customHeight="1">
      <c r="A615" s="272" t="s">
        <v>222</v>
      </c>
      <c r="B615" s="153" t="s">
        <v>615</v>
      </c>
      <c r="C615" s="531"/>
      <c r="D615" s="532"/>
      <c r="E615" s="511"/>
      <c r="F615" s="511"/>
      <c r="G615" s="531"/>
      <c r="H615" s="532"/>
      <c r="I615" s="531"/>
      <c r="J615" s="551"/>
      <c r="K615" s="238">
        <f>IF(OR(C615="",E615="",G615="",I615=""),1,0)</f>
        <v>1</v>
      </c>
      <c r="L615" s="238">
        <f>K615+K616+K617</f>
        <v>3</v>
      </c>
      <c r="M615" s="217"/>
      <c r="N615" s="158"/>
      <c r="O615" s="199"/>
      <c r="P615" s="158"/>
      <c r="Q615" s="158"/>
      <c r="R615" s="158"/>
      <c r="S615" s="158"/>
      <c r="T615" s="158"/>
      <c r="U615" s="158"/>
      <c r="V615" s="158"/>
      <c r="W615" s="158"/>
      <c r="X615" s="158"/>
      <c r="Y615" s="158"/>
      <c r="Z615" s="201"/>
      <c r="AA615" s="201"/>
      <c r="AB615" s="201"/>
    </row>
    <row r="616" spans="1:28" s="202" customFormat="1" ht="19.5" customHeight="1">
      <c r="A616" s="272" t="s">
        <v>223</v>
      </c>
      <c r="B616" s="129" t="s">
        <v>616</v>
      </c>
      <c r="C616" s="531"/>
      <c r="D616" s="532"/>
      <c r="E616" s="511"/>
      <c r="F616" s="511"/>
      <c r="G616" s="531"/>
      <c r="H616" s="532"/>
      <c r="I616" s="531"/>
      <c r="J616" s="551"/>
      <c r="K616" s="238">
        <f>IF(OR(C616="",E616="",G616="",I616=""),1,0)</f>
        <v>1</v>
      </c>
      <c r="L616" s="238"/>
      <c r="M616" s="217"/>
      <c r="N616" s="158"/>
      <c r="O616" s="199"/>
      <c r="P616" s="158"/>
      <c r="Q616" s="158"/>
      <c r="R616" s="158"/>
      <c r="S616" s="158"/>
      <c r="T616" s="158"/>
      <c r="U616" s="158"/>
      <c r="V616" s="158"/>
      <c r="W616" s="158"/>
      <c r="X616" s="158"/>
      <c r="Y616" s="158"/>
      <c r="Z616" s="201"/>
      <c r="AA616" s="201"/>
      <c r="AB616" s="201"/>
    </row>
    <row r="617" spans="1:28" s="202" customFormat="1" ht="19.5" customHeight="1" thickBot="1">
      <c r="A617" s="273" t="s">
        <v>364</v>
      </c>
      <c r="B617" s="154" t="s">
        <v>617</v>
      </c>
      <c r="C617" s="533"/>
      <c r="D617" s="534"/>
      <c r="E617" s="513"/>
      <c r="F617" s="513"/>
      <c r="G617" s="533"/>
      <c r="H617" s="652"/>
      <c r="I617" s="533"/>
      <c r="J617" s="555"/>
      <c r="K617" s="238">
        <f>IF(OR(C617="",E617="",G617="",I617=""),1,0)</f>
        <v>1</v>
      </c>
      <c r="L617" s="238"/>
      <c r="M617" s="217"/>
      <c r="N617" s="158"/>
      <c r="O617" s="199"/>
      <c r="P617" s="158"/>
      <c r="Q617" s="158"/>
      <c r="R617" s="158"/>
      <c r="S617" s="158"/>
      <c r="T617" s="158"/>
      <c r="U617" s="158"/>
      <c r="V617" s="158"/>
      <c r="W617" s="158"/>
      <c r="X617" s="158"/>
      <c r="Y617" s="158"/>
      <c r="Z617" s="201"/>
      <c r="AA617" s="201"/>
      <c r="AB617" s="201"/>
    </row>
    <row r="618" spans="1:28" s="202" customFormat="1" ht="13.5" customHeight="1">
      <c r="A618" s="156"/>
      <c r="B618" s="62"/>
      <c r="C618" s="556"/>
      <c r="D618" s="556"/>
      <c r="E618" s="554"/>
      <c r="F618" s="554"/>
      <c r="G618" s="535"/>
      <c r="H618" s="535"/>
      <c r="I618" s="535"/>
      <c r="J618" s="535"/>
      <c r="K618" s="217"/>
      <c r="L618" s="217"/>
      <c r="M618" s="217"/>
      <c r="N618" s="158"/>
      <c r="O618" s="199"/>
      <c r="P618" s="158"/>
      <c r="Q618" s="158"/>
      <c r="R618" s="158"/>
      <c r="S618" s="158"/>
      <c r="T618" s="158"/>
      <c r="U618" s="158"/>
      <c r="V618" s="158"/>
      <c r="W618" s="158"/>
      <c r="X618" s="158"/>
      <c r="Y618" s="158"/>
      <c r="Z618" s="201"/>
      <c r="AA618" s="201"/>
      <c r="AB618" s="201"/>
    </row>
    <row r="619" spans="1:28" s="202" customFormat="1" ht="13.5" customHeight="1">
      <c r="A619" s="159" t="s">
        <v>370</v>
      </c>
      <c r="B619" s="79"/>
      <c r="C619" s="553"/>
      <c r="D619" s="553"/>
      <c r="E619" s="552"/>
      <c r="F619" s="552"/>
      <c r="G619" s="552"/>
      <c r="H619" s="552"/>
      <c r="I619" s="552"/>
      <c r="J619" s="552"/>
      <c r="K619" s="79"/>
      <c r="L619" s="79"/>
      <c r="M619" s="79"/>
      <c r="N619" s="52"/>
      <c r="O619" s="199"/>
      <c r="P619" s="158"/>
      <c r="Q619" s="158"/>
      <c r="R619" s="158"/>
      <c r="S619" s="158"/>
      <c r="T619" s="158"/>
      <c r="U619" s="158"/>
      <c r="V619" s="158"/>
      <c r="W619" s="158"/>
      <c r="X619" s="158"/>
      <c r="Y619" s="158"/>
      <c r="Z619" s="201"/>
      <c r="AA619" s="201"/>
      <c r="AB619" s="201"/>
    </row>
    <row r="620" spans="1:28" s="202" customFormat="1" ht="13.5" customHeight="1">
      <c r="A620" s="536" t="s">
        <v>618</v>
      </c>
      <c r="B620" s="536"/>
      <c r="C620" s="536"/>
      <c r="D620" s="536"/>
      <c r="E620" s="536"/>
      <c r="F620" s="536"/>
      <c r="G620" s="536"/>
      <c r="H620" s="536"/>
      <c r="I620" s="536"/>
      <c r="J620" s="536"/>
      <c r="K620" s="536"/>
      <c r="L620" s="536"/>
      <c r="M620" s="536"/>
      <c r="N620" s="536"/>
      <c r="O620" s="199"/>
      <c r="P620" s="158"/>
      <c r="Q620" s="158"/>
      <c r="R620" s="158"/>
      <c r="S620" s="158"/>
      <c r="T620" s="158"/>
      <c r="U620" s="158"/>
      <c r="V620" s="158"/>
      <c r="W620" s="158"/>
      <c r="X620" s="158"/>
      <c r="Y620" s="158"/>
      <c r="Z620" s="201"/>
      <c r="AA620" s="201"/>
      <c r="AB620" s="201"/>
    </row>
    <row r="621" spans="1:28" s="202" customFormat="1" ht="13.5" customHeight="1">
      <c r="A621" s="536"/>
      <c r="B621" s="536"/>
      <c r="C621" s="536"/>
      <c r="D621" s="536"/>
      <c r="E621" s="536"/>
      <c r="F621" s="536"/>
      <c r="G621" s="536"/>
      <c r="H621" s="536"/>
      <c r="I621" s="536"/>
      <c r="J621" s="536"/>
      <c r="K621" s="536"/>
      <c r="L621" s="536"/>
      <c r="M621" s="536"/>
      <c r="N621" s="536"/>
      <c r="O621" s="199"/>
      <c r="P621" s="158"/>
      <c r="Q621" s="158"/>
      <c r="R621" s="158"/>
      <c r="S621" s="158"/>
      <c r="T621" s="158"/>
      <c r="U621" s="158"/>
      <c r="V621" s="158"/>
      <c r="W621" s="158"/>
      <c r="X621" s="158"/>
      <c r="Y621" s="158"/>
      <c r="Z621" s="201"/>
      <c r="AA621" s="201"/>
      <c r="AB621" s="201"/>
    </row>
    <row r="622" spans="1:28" s="202" customFormat="1" ht="13.5" customHeight="1">
      <c r="A622" s="536"/>
      <c r="B622" s="536"/>
      <c r="C622" s="536"/>
      <c r="D622" s="536"/>
      <c r="E622" s="536"/>
      <c r="F622" s="536"/>
      <c r="G622" s="536"/>
      <c r="H622" s="536"/>
      <c r="I622" s="536"/>
      <c r="J622" s="536"/>
      <c r="K622" s="536"/>
      <c r="L622" s="536"/>
      <c r="M622" s="536"/>
      <c r="N622" s="536"/>
      <c r="O622" s="199"/>
      <c r="P622" s="158"/>
      <c r="Q622" s="158"/>
      <c r="R622" s="158"/>
      <c r="S622" s="158"/>
      <c r="T622" s="158"/>
      <c r="U622" s="158"/>
      <c r="V622" s="158"/>
      <c r="W622" s="158"/>
      <c r="X622" s="158"/>
      <c r="Y622" s="158"/>
      <c r="Z622" s="201"/>
      <c r="AA622" s="201"/>
      <c r="AB622" s="201"/>
    </row>
    <row r="623" spans="1:28" s="202" customFormat="1" ht="13.5" customHeight="1">
      <c r="A623" s="536"/>
      <c r="B623" s="536"/>
      <c r="C623" s="536"/>
      <c r="D623" s="536"/>
      <c r="E623" s="536"/>
      <c r="F623" s="536"/>
      <c r="G623" s="536"/>
      <c r="H623" s="536"/>
      <c r="I623" s="536"/>
      <c r="J623" s="536"/>
      <c r="K623" s="536"/>
      <c r="L623" s="536"/>
      <c r="M623" s="536"/>
      <c r="N623" s="536"/>
      <c r="O623" s="199"/>
      <c r="P623" s="158"/>
      <c r="Q623" s="158"/>
      <c r="R623" s="158"/>
      <c r="S623" s="158"/>
      <c r="T623" s="158"/>
      <c r="U623" s="158"/>
      <c r="V623" s="158"/>
      <c r="W623" s="158"/>
      <c r="X623" s="158"/>
      <c r="Y623" s="158"/>
      <c r="Z623" s="201"/>
      <c r="AA623" s="201"/>
      <c r="AB623" s="201"/>
    </row>
    <row r="624" spans="1:28" s="202" customFormat="1" ht="13.5" customHeight="1">
      <c r="A624" s="235"/>
      <c r="B624" s="235"/>
      <c r="C624" s="235"/>
      <c r="D624" s="235"/>
      <c r="E624" s="235"/>
      <c r="F624" s="235"/>
      <c r="G624" s="235"/>
      <c r="H624" s="235"/>
      <c r="I624" s="235"/>
      <c r="J624" s="235"/>
      <c r="K624" s="235"/>
      <c r="L624" s="235"/>
      <c r="M624" s="235"/>
      <c r="N624" s="235"/>
      <c r="O624" s="199"/>
      <c r="P624" s="158"/>
      <c r="Q624" s="158"/>
      <c r="R624" s="158"/>
      <c r="S624" s="158"/>
      <c r="T624" s="158"/>
      <c r="U624" s="158"/>
      <c r="V624" s="158"/>
      <c r="W624" s="158"/>
      <c r="X624" s="158"/>
      <c r="Y624" s="158"/>
      <c r="Z624" s="201"/>
      <c r="AA624" s="201"/>
      <c r="AB624" s="201"/>
    </row>
    <row r="625" spans="1:28" s="202" customFormat="1" ht="13.5" customHeight="1">
      <c r="A625" s="79"/>
      <c r="B625" s="79"/>
      <c r="C625" s="79"/>
      <c r="D625" s="79"/>
      <c r="E625" s="79"/>
      <c r="F625" s="79"/>
      <c r="G625" s="79"/>
      <c r="H625" s="79"/>
      <c r="I625" s="79"/>
      <c r="J625" s="79"/>
      <c r="K625" s="160"/>
      <c r="L625" s="160"/>
      <c r="M625" s="160"/>
      <c r="N625" s="82"/>
      <c r="O625" s="199"/>
      <c r="P625" s="158"/>
      <c r="Q625" s="158"/>
      <c r="R625" s="158"/>
      <c r="S625" s="158"/>
      <c r="T625" s="158"/>
      <c r="U625" s="158"/>
      <c r="V625" s="158"/>
      <c r="W625" s="158"/>
      <c r="X625" s="158"/>
      <c r="Y625" s="158"/>
      <c r="Z625" s="201"/>
      <c r="AA625" s="201"/>
      <c r="AB625" s="201"/>
    </row>
    <row r="626" spans="1:28" s="202" customFormat="1" ht="13.5" customHeight="1" thickBot="1">
      <c r="A626" s="78"/>
      <c r="B626" s="79"/>
      <c r="C626" s="80"/>
      <c r="D626" s="79"/>
      <c r="E626" s="79"/>
      <c r="F626" s="79"/>
      <c r="G626" s="79"/>
      <c r="H626" s="79"/>
      <c r="I626" s="79"/>
      <c r="J626" s="79"/>
      <c r="K626" s="79"/>
      <c r="L626" s="79"/>
      <c r="M626" s="79"/>
      <c r="N626" s="52"/>
      <c r="O626" s="375"/>
      <c r="P626" s="370"/>
      <c r="Q626" s="370"/>
      <c r="R626" s="158"/>
      <c r="S626" s="158"/>
      <c r="T626" s="158"/>
      <c r="U626" s="158"/>
      <c r="V626" s="158"/>
      <c r="W626" s="158"/>
      <c r="X626" s="158"/>
      <c r="Y626" s="158"/>
      <c r="Z626" s="201"/>
      <c r="AA626" s="201"/>
      <c r="AB626" s="201"/>
    </row>
    <row r="627" spans="1:29" s="202" customFormat="1" ht="61.5">
      <c r="A627" s="282" t="s">
        <v>18</v>
      </c>
      <c r="B627" s="680" t="s">
        <v>303</v>
      </c>
      <c r="C627" s="681"/>
      <c r="D627" s="257" t="s">
        <v>541</v>
      </c>
      <c r="E627" s="257" t="s">
        <v>275</v>
      </c>
      <c r="F627" s="257" t="s">
        <v>271</v>
      </c>
      <c r="G627" s="257" t="s">
        <v>272</v>
      </c>
      <c r="H627" s="257" t="s">
        <v>273</v>
      </c>
      <c r="I627" s="257" t="s">
        <v>274</v>
      </c>
      <c r="J627" s="257" t="s">
        <v>278</v>
      </c>
      <c r="K627" s="34" t="s">
        <v>630</v>
      </c>
      <c r="L627" s="257" t="s">
        <v>276</v>
      </c>
      <c r="M627" s="257" t="s">
        <v>277</v>
      </c>
      <c r="N627" s="258" t="s">
        <v>64</v>
      </c>
      <c r="O627" s="379"/>
      <c r="P627" s="375"/>
      <c r="Q627" s="370"/>
      <c r="R627" s="239"/>
      <c r="S627" s="158"/>
      <c r="T627" s="158"/>
      <c r="U627" s="158"/>
      <c r="V627" s="158"/>
      <c r="W627" s="158"/>
      <c r="X627" s="158"/>
      <c r="Y627" s="158"/>
      <c r="Z627" s="158"/>
      <c r="AA627" s="201"/>
      <c r="AB627" s="201"/>
      <c r="AC627" s="201"/>
    </row>
    <row r="628" spans="1:29" s="202" customFormat="1" ht="19.5" customHeight="1">
      <c r="A628" s="280" t="s">
        <v>17</v>
      </c>
      <c r="B628" s="682" t="s">
        <v>302</v>
      </c>
      <c r="C628" s="683"/>
      <c r="D628" s="259">
        <f>D629+D630+D631</f>
        <v>0</v>
      </c>
      <c r="E628" s="259">
        <f aca="true" t="shared" si="142" ref="E628:L628">E629+E630+E631</f>
        <v>0</v>
      </c>
      <c r="F628" s="259">
        <f t="shared" si="142"/>
        <v>0</v>
      </c>
      <c r="G628" s="259">
        <f t="shared" si="142"/>
        <v>0</v>
      </c>
      <c r="H628" s="259">
        <f t="shared" si="142"/>
        <v>0</v>
      </c>
      <c r="I628" s="259">
        <f t="shared" si="142"/>
        <v>0</v>
      </c>
      <c r="J628" s="259">
        <f t="shared" si="142"/>
        <v>0</v>
      </c>
      <c r="K628" s="259">
        <f t="shared" si="142"/>
        <v>0</v>
      </c>
      <c r="L628" s="259">
        <f t="shared" si="142"/>
        <v>0</v>
      </c>
      <c r="M628" s="259">
        <f>M629+M630+M631</f>
        <v>0</v>
      </c>
      <c r="N628" s="260">
        <f>SUM(D628:M628)</f>
        <v>0</v>
      </c>
      <c r="O628" s="366"/>
      <c r="P628" s="338"/>
      <c r="Q628" s="338"/>
      <c r="R628" s="338"/>
      <c r="T628" s="158"/>
      <c r="U628" s="158"/>
      <c r="V628" s="158"/>
      <c r="W628" s="158"/>
      <c r="X628" s="158"/>
      <c r="Y628" s="158"/>
      <c r="Z628" s="158"/>
      <c r="AA628" s="201"/>
      <c r="AB628" s="201"/>
      <c r="AC628" s="201"/>
    </row>
    <row r="629" spans="1:29" s="202" customFormat="1" ht="19.5" customHeight="1">
      <c r="A629" s="270" t="s">
        <v>224</v>
      </c>
      <c r="B629" s="449" t="s">
        <v>361</v>
      </c>
      <c r="C629" s="450"/>
      <c r="D629" s="14"/>
      <c r="E629" s="14"/>
      <c r="F629" s="14"/>
      <c r="G629" s="14"/>
      <c r="H629" s="14"/>
      <c r="I629" s="14"/>
      <c r="J629" s="14"/>
      <c r="K629" s="14"/>
      <c r="L629" s="14"/>
      <c r="M629" s="14"/>
      <c r="N629" s="39">
        <f>SUM(D629:M629)</f>
        <v>0</v>
      </c>
      <c r="O629" s="361">
        <f>IF(OR(D629="",E629="",F629="",G629="",H629="",I629="",J629="",K629="",L629="",M629=""),1,0)</f>
        <v>1</v>
      </c>
      <c r="P629" s="338">
        <f>O629+O630+O631</f>
        <v>3</v>
      </c>
      <c r="Q629" s="338">
        <f>IF(OR(K615=1,O629=1),"",IF(AND(SUM(C615:J615)&gt;0,N629=0),"ERRO1",IF(AND(SUM(C615:J615)=0,N629&gt;0),"ERRO2","OK")))</f>
      </c>
      <c r="R629" s="367" t="str">
        <f>IF(OR(Q629="ERRO",Q630="ERRO",Q631="ERRO"),"ERRO","OK")</f>
        <v>OK</v>
      </c>
      <c r="T629" s="158"/>
      <c r="U629" s="158"/>
      <c r="V629" s="158"/>
      <c r="W629" s="158"/>
      <c r="X629" s="158"/>
      <c r="Y629" s="158"/>
      <c r="Z629" s="158"/>
      <c r="AA629" s="201"/>
      <c r="AB629" s="201"/>
      <c r="AC629" s="201"/>
    </row>
    <row r="630" spans="1:29" s="202" customFormat="1" ht="19.5" customHeight="1">
      <c r="A630" s="270" t="s">
        <v>365</v>
      </c>
      <c r="B630" s="449" t="s">
        <v>368</v>
      </c>
      <c r="C630" s="450"/>
      <c r="D630" s="115"/>
      <c r="E630" s="115"/>
      <c r="F630" s="115"/>
      <c r="G630" s="115"/>
      <c r="H630" s="115"/>
      <c r="I630" s="115"/>
      <c r="J630" s="115"/>
      <c r="K630" s="115"/>
      <c r="L630" s="115"/>
      <c r="M630" s="115"/>
      <c r="N630" s="161">
        <f>SUM(D630:M630)</f>
        <v>0</v>
      </c>
      <c r="O630" s="361">
        <f>IF(OR(D630="",E630="",F630="",G630="",H630="",I630="",J630="",K630="",L630="",M630=""),1,0)</f>
        <v>1</v>
      </c>
      <c r="P630" s="338"/>
      <c r="Q630" s="338">
        <f>IF(OR(K616=1,O630=1),"",IF(AND(SUM(C616:J616)&gt;0,N630=0),"ERRO1",IF(AND(SUM(C616:J616)=0,N630&gt;0),"ERRO2","OK")))</f>
      </c>
      <c r="R630" s="367"/>
      <c r="T630" s="158"/>
      <c r="U630" s="158"/>
      <c r="V630" s="158"/>
      <c r="W630" s="158"/>
      <c r="X630" s="158"/>
      <c r="Y630" s="158"/>
      <c r="Z630" s="158"/>
      <c r="AA630" s="201"/>
      <c r="AB630" s="201"/>
      <c r="AC630" s="201"/>
    </row>
    <row r="631" spans="1:29" s="202" customFormat="1" ht="19.5" customHeight="1">
      <c r="A631" s="270" t="s">
        <v>495</v>
      </c>
      <c r="B631" s="449" t="s">
        <v>369</v>
      </c>
      <c r="C631" s="450"/>
      <c r="D631" s="115"/>
      <c r="E631" s="115"/>
      <c r="F631" s="115"/>
      <c r="G631" s="115"/>
      <c r="H631" s="115"/>
      <c r="I631" s="115"/>
      <c r="J631" s="115"/>
      <c r="K631" s="115"/>
      <c r="L631" s="115"/>
      <c r="M631" s="115"/>
      <c r="N631" s="161">
        <f>SUM(D631:M631)</f>
        <v>0</v>
      </c>
      <c r="O631" s="361">
        <f>IF(OR(D631="",E631="",F631="",G631="",H631="",I631="",J631="",K631="",L631="",M631=""),1,0)</f>
        <v>1</v>
      </c>
      <c r="P631" s="338"/>
      <c r="Q631" s="338">
        <f>IF(OR(K617=1,O631=1),"",IF(AND(SUM(C617:J617)&gt;0,N631=0),"ERRO1",IF(AND(SUM(C617:J617)=0,N631&gt;0),"ERRO2","OK")))</f>
      </c>
      <c r="R631" s="338"/>
      <c r="T631" s="158"/>
      <c r="U631" s="158"/>
      <c r="V631" s="158"/>
      <c r="W631" s="158"/>
      <c r="X631" s="158"/>
      <c r="Y631" s="158"/>
      <c r="Z631" s="158"/>
      <c r="AA631" s="201"/>
      <c r="AB631" s="201"/>
      <c r="AC631" s="201"/>
    </row>
    <row r="632" spans="1:29" ht="19.5" customHeight="1">
      <c r="A632" s="162"/>
      <c r="B632" s="163"/>
      <c r="C632" s="164"/>
      <c r="D632" s="165"/>
      <c r="E632" s="165"/>
      <c r="F632" s="165"/>
      <c r="G632" s="165"/>
      <c r="H632" s="165"/>
      <c r="I632" s="165"/>
      <c r="J632" s="165"/>
      <c r="K632" s="165"/>
      <c r="L632" s="165"/>
      <c r="M632" s="165"/>
      <c r="N632" s="166"/>
      <c r="O632" s="359"/>
      <c r="P632" s="361"/>
      <c r="Q632" s="361"/>
      <c r="R632" s="361"/>
      <c r="S632" s="190"/>
      <c r="Z632" s="158"/>
      <c r="AC632" s="193"/>
    </row>
    <row r="633" spans="1:29" s="202" customFormat="1" ht="19.5" customHeight="1">
      <c r="A633" s="281" t="s">
        <v>225</v>
      </c>
      <c r="B633" s="449" t="s">
        <v>301</v>
      </c>
      <c r="C633" s="450"/>
      <c r="D633" s="167">
        <f>D634+D636+D635</f>
        <v>0</v>
      </c>
      <c r="E633" s="167">
        <f aca="true" t="shared" si="143" ref="E633:L633">E634+E636+E635</f>
        <v>0</v>
      </c>
      <c r="F633" s="167">
        <f t="shared" si="143"/>
        <v>0</v>
      </c>
      <c r="G633" s="167">
        <f t="shared" si="143"/>
        <v>0</v>
      </c>
      <c r="H633" s="167">
        <f t="shared" si="143"/>
        <v>0</v>
      </c>
      <c r="I633" s="167">
        <f t="shared" si="143"/>
        <v>0</v>
      </c>
      <c r="J633" s="167">
        <f t="shared" si="143"/>
        <v>0</v>
      </c>
      <c r="K633" s="167">
        <f t="shared" si="143"/>
        <v>0</v>
      </c>
      <c r="L633" s="167">
        <f t="shared" si="143"/>
        <v>0</v>
      </c>
      <c r="M633" s="167">
        <f>M634+M636+M635</f>
        <v>0</v>
      </c>
      <c r="N633" s="20">
        <f>SUM(D633:M633)</f>
        <v>0</v>
      </c>
      <c r="O633" s="366"/>
      <c r="P633" s="338"/>
      <c r="Q633" s="338"/>
      <c r="R633" s="338"/>
      <c r="T633" s="158"/>
      <c r="U633" s="158"/>
      <c r="V633" s="158"/>
      <c r="W633" s="158"/>
      <c r="X633" s="158"/>
      <c r="Y633" s="158"/>
      <c r="Z633" s="158"/>
      <c r="AA633" s="201"/>
      <c r="AB633" s="201"/>
      <c r="AC633" s="201"/>
    </row>
    <row r="634" spans="1:29" s="202" customFormat="1" ht="19.5" customHeight="1">
      <c r="A634" s="270" t="s">
        <v>226</v>
      </c>
      <c r="B634" s="449" t="s">
        <v>360</v>
      </c>
      <c r="C634" s="450"/>
      <c r="D634" s="18"/>
      <c r="E634" s="18"/>
      <c r="F634" s="18"/>
      <c r="G634" s="18"/>
      <c r="H634" s="18"/>
      <c r="I634" s="18"/>
      <c r="J634" s="18"/>
      <c r="K634" s="18"/>
      <c r="L634" s="18"/>
      <c r="M634" s="18"/>
      <c r="N634" s="20">
        <f>SUM(D634:M634)</f>
        <v>0</v>
      </c>
      <c r="O634" s="361">
        <f>IF(OR(D634="",E634="",F634="",G634="",H634="",I634="",J634="",K634="",L634="",M634=""),1,0)</f>
        <v>1</v>
      </c>
      <c r="P634" s="338">
        <f>O634+O635+O636</f>
        <v>3</v>
      </c>
      <c r="Q634" s="338">
        <f>IF(OR(K615=1,O634=1),"",IF(AND(SUM(C615:J615)&gt;0,N634=0),"ERRO1",IF(AND(SUM(C615:J615)=0,N634&gt;0),"ERRO2","OK")))</f>
      </c>
      <c r="R634" s="338" t="str">
        <f>IF(OR(Q634="ERRO",Q635="ERRO",Q636="ERRO"),"ERRO","OK")</f>
        <v>OK</v>
      </c>
      <c r="T634" s="158"/>
      <c r="U634" s="158"/>
      <c r="V634" s="158"/>
      <c r="W634" s="158"/>
      <c r="X634" s="158"/>
      <c r="Y634" s="158"/>
      <c r="Z634" s="158"/>
      <c r="AA634" s="201"/>
      <c r="AB634" s="201"/>
      <c r="AC634" s="201"/>
    </row>
    <row r="635" spans="1:29" s="202" customFormat="1" ht="19.5" customHeight="1">
      <c r="A635" s="270" t="s">
        <v>227</v>
      </c>
      <c r="B635" s="449" t="s">
        <v>496</v>
      </c>
      <c r="C635" s="450"/>
      <c r="D635" s="18"/>
      <c r="E635" s="18"/>
      <c r="F635" s="18"/>
      <c r="G635" s="18"/>
      <c r="H635" s="18"/>
      <c r="I635" s="18"/>
      <c r="J635" s="18"/>
      <c r="K635" s="18"/>
      <c r="L635" s="18"/>
      <c r="M635" s="18"/>
      <c r="N635" s="20">
        <f>SUM(D635:M635)</f>
        <v>0</v>
      </c>
      <c r="O635" s="361">
        <f>IF(OR(D635="",E635="",F635="",G635="",H635="",I635="",J635="",K635="",L635="",M635=""),1,0)</f>
        <v>1</v>
      </c>
      <c r="P635" s="338"/>
      <c r="Q635" s="338">
        <f>IF(OR(K616=1,O635=1),"",IF(AND(SUM(C616:J616)&gt;0,N635=0),"ERRO1",IF(AND(SUM(C616:J616)=0,N635&gt;0),"ERRO2","OK")))</f>
      </c>
      <c r="R635" s="338"/>
      <c r="T635" s="158"/>
      <c r="U635" s="158"/>
      <c r="V635" s="158"/>
      <c r="W635" s="158"/>
      <c r="X635" s="158"/>
      <c r="Y635" s="158"/>
      <c r="Z635" s="158"/>
      <c r="AA635" s="201"/>
      <c r="AB635" s="201"/>
      <c r="AC635" s="201"/>
    </row>
    <row r="636" spans="1:29" s="202" customFormat="1" ht="19.5" customHeight="1" thickBot="1">
      <c r="A636" s="271" t="s">
        <v>366</v>
      </c>
      <c r="B636" s="454" t="s">
        <v>367</v>
      </c>
      <c r="C636" s="455"/>
      <c r="D636" s="132"/>
      <c r="E636" s="132"/>
      <c r="F636" s="132"/>
      <c r="G636" s="132"/>
      <c r="H636" s="155"/>
      <c r="I636" s="132"/>
      <c r="J636" s="132"/>
      <c r="K636" s="132"/>
      <c r="L636" s="132"/>
      <c r="M636" s="132"/>
      <c r="N636" s="70">
        <f>SUM(D636:M636)</f>
        <v>0</v>
      </c>
      <c r="O636" s="361">
        <f>IF(OR(D636="",E636="",F636="",G636="",H636="",I636="",J636="",K636="",L636="",M636=""),1,0)</f>
        <v>1</v>
      </c>
      <c r="P636" s="338"/>
      <c r="Q636" s="338">
        <f>IF(OR(K617=1,O636=1),"",IF(AND(SUM(C617:J617)&gt;0,N636=0),"ERRO1",IF(AND(SUM(C617:J617)=0,N636&gt;0),"ERRO2","OK")))</f>
      </c>
      <c r="R636" s="338"/>
      <c r="T636" s="158"/>
      <c r="U636" s="158"/>
      <c r="V636" s="158"/>
      <c r="W636" s="158"/>
      <c r="X636" s="158"/>
      <c r="Y636" s="158"/>
      <c r="Z636" s="158"/>
      <c r="AA636" s="201"/>
      <c r="AB636" s="201"/>
      <c r="AC636" s="201"/>
    </row>
    <row r="637" spans="1:29" s="202" customFormat="1" ht="13.5" customHeight="1">
      <c r="A637" s="78"/>
      <c r="B637" s="79"/>
      <c r="C637" s="394"/>
      <c r="D637" s="338" t="str">
        <f aca="true" t="shared" si="144" ref="D637:M637">IF(AND(D629&gt;0,D634=0),"ERRO1",IF(AND(D629=0,D634&gt;0),"ERRO2","OK"))</f>
        <v>OK</v>
      </c>
      <c r="E637" s="338" t="str">
        <f t="shared" si="144"/>
        <v>OK</v>
      </c>
      <c r="F637" s="338" t="str">
        <f t="shared" si="144"/>
        <v>OK</v>
      </c>
      <c r="G637" s="338" t="str">
        <f t="shared" si="144"/>
        <v>OK</v>
      </c>
      <c r="H637" s="338" t="str">
        <f t="shared" si="144"/>
        <v>OK</v>
      </c>
      <c r="I637" s="338" t="str">
        <f t="shared" si="144"/>
        <v>OK</v>
      </c>
      <c r="J637" s="338" t="str">
        <f t="shared" si="144"/>
        <v>OK</v>
      </c>
      <c r="K637" s="338" t="str">
        <f t="shared" si="144"/>
        <v>OK</v>
      </c>
      <c r="L637" s="338" t="str">
        <f t="shared" si="144"/>
        <v>OK</v>
      </c>
      <c r="M637" s="338" t="str">
        <f t="shared" si="144"/>
        <v>OK</v>
      </c>
      <c r="N637" s="395"/>
      <c r="O637" s="391"/>
      <c r="P637" s="396"/>
      <c r="Q637" s="239"/>
      <c r="R637" s="239"/>
      <c r="S637" s="239"/>
      <c r="T637" s="239"/>
      <c r="U637" s="239"/>
      <c r="V637" s="158"/>
      <c r="W637" s="158"/>
      <c r="X637" s="158"/>
      <c r="Y637" s="158"/>
      <c r="Z637" s="158"/>
      <c r="AA637" s="201"/>
      <c r="AB637" s="201"/>
      <c r="AC637" s="201"/>
    </row>
    <row r="638" spans="1:29" s="202" customFormat="1" ht="13.5" customHeight="1">
      <c r="A638" s="78"/>
      <c r="B638" s="79"/>
      <c r="C638" s="394"/>
      <c r="D638" s="338" t="str">
        <f aca="true" t="shared" si="145" ref="D638:M638">IF(AND(D630&gt;0,D635=0),"ERRO1",IF(AND(D630=0,D635&gt;0),"ERRO2","OK"))</f>
        <v>OK</v>
      </c>
      <c r="E638" s="338" t="str">
        <f t="shared" si="145"/>
        <v>OK</v>
      </c>
      <c r="F638" s="338" t="str">
        <f t="shared" si="145"/>
        <v>OK</v>
      </c>
      <c r="G638" s="338" t="str">
        <f t="shared" si="145"/>
        <v>OK</v>
      </c>
      <c r="H638" s="338" t="str">
        <f t="shared" si="145"/>
        <v>OK</v>
      </c>
      <c r="I638" s="338" t="str">
        <f t="shared" si="145"/>
        <v>OK</v>
      </c>
      <c r="J638" s="338" t="str">
        <f t="shared" si="145"/>
        <v>OK</v>
      </c>
      <c r="K638" s="338" t="str">
        <f t="shared" si="145"/>
        <v>OK</v>
      </c>
      <c r="L638" s="338" t="str">
        <f t="shared" si="145"/>
        <v>OK</v>
      </c>
      <c r="M638" s="338" t="str">
        <f t="shared" si="145"/>
        <v>OK</v>
      </c>
      <c r="N638" s="395"/>
      <c r="O638" s="391"/>
      <c r="P638" s="396"/>
      <c r="Q638" s="239"/>
      <c r="R638" s="239"/>
      <c r="S638" s="239"/>
      <c r="T638" s="239"/>
      <c r="U638" s="239"/>
      <c r="V638" s="158"/>
      <c r="W638" s="158"/>
      <c r="X638" s="158"/>
      <c r="Y638" s="158"/>
      <c r="Z638" s="158"/>
      <c r="AA638" s="201"/>
      <c r="AB638" s="201"/>
      <c r="AC638" s="201"/>
    </row>
    <row r="639" spans="1:29" s="202" customFormat="1" ht="13.5" customHeight="1" thickBot="1">
      <c r="A639" s="78"/>
      <c r="B639" s="79"/>
      <c r="C639" s="394"/>
      <c r="D639" s="338" t="str">
        <f aca="true" t="shared" si="146" ref="D639:M639">IF(AND(D631&gt;0,D636=0),"ERRO1",IF(AND(D631=0,D636&gt;0),"ERRO2","OK"))</f>
        <v>OK</v>
      </c>
      <c r="E639" s="338" t="str">
        <f t="shared" si="146"/>
        <v>OK</v>
      </c>
      <c r="F639" s="338" t="str">
        <f t="shared" si="146"/>
        <v>OK</v>
      </c>
      <c r="G639" s="338" t="str">
        <f t="shared" si="146"/>
        <v>OK</v>
      </c>
      <c r="H639" s="338" t="str">
        <f t="shared" si="146"/>
        <v>OK</v>
      </c>
      <c r="I639" s="338" t="str">
        <f t="shared" si="146"/>
        <v>OK</v>
      </c>
      <c r="J639" s="338" t="str">
        <f t="shared" si="146"/>
        <v>OK</v>
      </c>
      <c r="K639" s="338" t="str">
        <f t="shared" si="146"/>
        <v>OK</v>
      </c>
      <c r="L639" s="338" t="str">
        <f t="shared" si="146"/>
        <v>OK</v>
      </c>
      <c r="M639" s="338" t="str">
        <f t="shared" si="146"/>
        <v>OK</v>
      </c>
      <c r="N639" s="395"/>
      <c r="O639" s="391"/>
      <c r="P639" s="396"/>
      <c r="Q639" s="239"/>
      <c r="R639" s="239"/>
      <c r="S639" s="239"/>
      <c r="T639" s="239"/>
      <c r="U639" s="239"/>
      <c r="V639" s="158"/>
      <c r="W639" s="158"/>
      <c r="X639" s="158"/>
      <c r="Y639" s="158"/>
      <c r="Z639" s="158"/>
      <c r="AA639" s="201"/>
      <c r="AB639" s="201"/>
      <c r="AC639" s="201"/>
    </row>
    <row r="640" spans="1:28" s="202" customFormat="1" ht="45" customHeight="1">
      <c r="A640" s="261" t="s">
        <v>228</v>
      </c>
      <c r="B640" s="262" t="s">
        <v>292</v>
      </c>
      <c r="C640" s="263"/>
      <c r="D640" s="263"/>
      <c r="E640" s="263"/>
      <c r="F640" s="648" t="s">
        <v>4</v>
      </c>
      <c r="G640" s="649"/>
      <c r="H640" s="238"/>
      <c r="I640" s="238"/>
      <c r="J640" s="217"/>
      <c r="K640" s="79"/>
      <c r="L640" s="79"/>
      <c r="M640" s="79"/>
      <c r="N640" s="52"/>
      <c r="O640" s="199"/>
      <c r="P640" s="158"/>
      <c r="Q640" s="158"/>
      <c r="R640" s="158"/>
      <c r="S640" s="158"/>
      <c r="T640" s="158"/>
      <c r="U640" s="158"/>
      <c r="V640" s="158"/>
      <c r="W640" s="158"/>
      <c r="X640" s="158"/>
      <c r="Y640" s="158"/>
      <c r="Z640" s="201"/>
      <c r="AA640" s="201"/>
      <c r="AB640" s="201"/>
    </row>
    <row r="641" spans="1:28" s="202" customFormat="1" ht="19.5" customHeight="1">
      <c r="A641" s="268" t="s">
        <v>229</v>
      </c>
      <c r="B641" s="168" t="s">
        <v>362</v>
      </c>
      <c r="C641" s="169"/>
      <c r="D641" s="169"/>
      <c r="E641" s="169"/>
      <c r="F641" s="547"/>
      <c r="G641" s="548"/>
      <c r="H641" s="361">
        <f>IF(OR(F641="",F642=""),1,0)</f>
        <v>1</v>
      </c>
      <c r="I641" s="238" t="str">
        <f>IF(AND(OR(C615&gt;0,E615&gt;0,G615&gt;0,I615&gt;0),F641=0),"ERRO1",IF(AND(OR(C616&gt;0,E616&gt;0,G616&gt;0,I616&gt;0),F642=0),"ERRO2","OK"))</f>
        <v>OK</v>
      </c>
      <c r="J641" s="217"/>
      <c r="K641" s="79"/>
      <c r="L641" s="79"/>
      <c r="M641" s="79"/>
      <c r="N641" s="52"/>
      <c r="O641" s="199"/>
      <c r="P641" s="158"/>
      <c r="Q641" s="158"/>
      <c r="R641" s="158"/>
      <c r="S641" s="158"/>
      <c r="T641" s="158"/>
      <c r="U641" s="158"/>
      <c r="V641" s="158"/>
      <c r="W641" s="158"/>
      <c r="X641" s="158"/>
      <c r="Y641" s="158"/>
      <c r="Z641" s="201"/>
      <c r="AA641" s="201"/>
      <c r="AB641" s="201"/>
    </row>
    <row r="642" spans="1:28" s="202" customFormat="1" ht="19.5" customHeight="1" thickBot="1">
      <c r="A642" s="269" t="s">
        <v>230</v>
      </c>
      <c r="B642" s="170" t="s">
        <v>363</v>
      </c>
      <c r="C642" s="171"/>
      <c r="D642" s="171"/>
      <c r="E642" s="171"/>
      <c r="F642" s="549"/>
      <c r="G642" s="550"/>
      <c r="H642" s="238"/>
      <c r="I642" s="238"/>
      <c r="J642" s="217"/>
      <c r="K642" s="79"/>
      <c r="L642" s="79"/>
      <c r="M642" s="79"/>
      <c r="N642" s="52"/>
      <c r="O642" s="199"/>
      <c r="P642" s="158"/>
      <c r="Q642" s="158"/>
      <c r="R642" s="158"/>
      <c r="S642" s="158"/>
      <c r="T642" s="158"/>
      <c r="U642" s="158"/>
      <c r="V642" s="158"/>
      <c r="W642" s="158"/>
      <c r="X642" s="158"/>
      <c r="Y642" s="158"/>
      <c r="Z642" s="201"/>
      <c r="AA642" s="201"/>
      <c r="AB642" s="201"/>
    </row>
    <row r="643" spans="7:8" ht="13.5" customHeight="1">
      <c r="G643" s="218"/>
      <c r="H643" s="218"/>
    </row>
    <row r="644" spans="7:8" ht="13.5" customHeight="1">
      <c r="G644" s="218"/>
      <c r="H644" s="218"/>
    </row>
    <row r="645" spans="7:8" ht="13.5" customHeight="1" thickBot="1">
      <c r="G645" s="218"/>
      <c r="H645" s="218"/>
    </row>
    <row r="646" spans="1:28" s="189" customFormat="1" ht="45" customHeight="1">
      <c r="A646" s="261">
        <v>5</v>
      </c>
      <c r="B646" s="262" t="s">
        <v>5</v>
      </c>
      <c r="C646" s="263"/>
      <c r="D646" s="263"/>
      <c r="E646" s="263"/>
      <c r="F646" s="648" t="s">
        <v>4</v>
      </c>
      <c r="G646" s="649"/>
      <c r="H646" s="238"/>
      <c r="I646" s="217"/>
      <c r="J646" s="217"/>
      <c r="K646" s="217"/>
      <c r="L646" s="217"/>
      <c r="M646" s="217"/>
      <c r="N646" s="215"/>
      <c r="O646" s="215"/>
      <c r="P646" s="158"/>
      <c r="Q646" s="158"/>
      <c r="R646" s="158"/>
      <c r="S646" s="158"/>
      <c r="T646" s="158"/>
      <c r="U646" s="158"/>
      <c r="V646" s="158"/>
      <c r="W646" s="158"/>
      <c r="X646" s="158"/>
      <c r="Y646" s="158"/>
      <c r="Z646" s="216"/>
      <c r="AA646" s="216"/>
      <c r="AB646" s="216"/>
    </row>
    <row r="647" spans="1:13" ht="19.5" customHeight="1">
      <c r="A647" s="268" t="s">
        <v>263</v>
      </c>
      <c r="B647" s="677" t="s">
        <v>293</v>
      </c>
      <c r="C647" s="678"/>
      <c r="D647" s="678"/>
      <c r="E647" s="679"/>
      <c r="F647" s="484"/>
      <c r="G647" s="530"/>
      <c r="H647" s="361">
        <f>IF(OR(F647="",F648="",F649="",F651="",F652="",F653="",F654="",F655=""),1,0)</f>
        <v>1</v>
      </c>
      <c r="I647" s="217"/>
      <c r="J647" s="217"/>
      <c r="K647" s="217"/>
      <c r="L647" s="217"/>
      <c r="M647" s="217"/>
    </row>
    <row r="648" spans="1:13" ht="19.5" customHeight="1">
      <c r="A648" s="268" t="s">
        <v>264</v>
      </c>
      <c r="B648" s="677" t="s">
        <v>232</v>
      </c>
      <c r="C648" s="678"/>
      <c r="D648" s="678"/>
      <c r="E648" s="679"/>
      <c r="F648" s="484"/>
      <c r="G648" s="530"/>
      <c r="H648" s="238"/>
      <c r="I648" s="217"/>
      <c r="J648" s="217"/>
      <c r="K648" s="217"/>
      <c r="L648" s="217"/>
      <c r="M648" s="217"/>
    </row>
    <row r="649" spans="1:13" ht="19.5" customHeight="1">
      <c r="A649" s="268" t="s">
        <v>265</v>
      </c>
      <c r="B649" s="677" t="s">
        <v>234</v>
      </c>
      <c r="C649" s="678"/>
      <c r="D649" s="678"/>
      <c r="E649" s="679"/>
      <c r="F649" s="484"/>
      <c r="G649" s="530"/>
      <c r="H649" s="238"/>
      <c r="I649" s="217"/>
      <c r="J649" s="217"/>
      <c r="K649" s="217"/>
      <c r="L649" s="217"/>
      <c r="M649" s="217"/>
    </row>
    <row r="650" spans="1:13" ht="19.5" customHeight="1">
      <c r="A650" s="268" t="s">
        <v>266</v>
      </c>
      <c r="B650" s="677" t="s">
        <v>236</v>
      </c>
      <c r="C650" s="678"/>
      <c r="D650" s="678"/>
      <c r="E650" s="679"/>
      <c r="F650" s="484"/>
      <c r="G650" s="530"/>
      <c r="H650" s="238"/>
      <c r="I650" s="217"/>
      <c r="J650" s="217"/>
      <c r="K650" s="217"/>
      <c r="L650" s="217"/>
      <c r="M650" s="217"/>
    </row>
    <row r="651" spans="1:13" ht="19.5" customHeight="1">
      <c r="A651" s="268" t="s">
        <v>231</v>
      </c>
      <c r="B651" s="677" t="s">
        <v>238</v>
      </c>
      <c r="C651" s="678"/>
      <c r="D651" s="678"/>
      <c r="E651" s="679"/>
      <c r="F651" s="484"/>
      <c r="G651" s="530"/>
      <c r="H651" s="238"/>
      <c r="I651" s="217"/>
      <c r="J651" s="217"/>
      <c r="K651" s="217"/>
      <c r="L651" s="217"/>
      <c r="M651" s="217"/>
    </row>
    <row r="652" spans="1:13" ht="19.5" customHeight="1">
      <c r="A652" s="268" t="s">
        <v>233</v>
      </c>
      <c r="B652" s="677" t="s">
        <v>240</v>
      </c>
      <c r="C652" s="678"/>
      <c r="D652" s="678"/>
      <c r="E652" s="679"/>
      <c r="F652" s="484"/>
      <c r="G652" s="530"/>
      <c r="H652" s="238"/>
      <c r="I652" s="217"/>
      <c r="J652" s="217"/>
      <c r="K652" s="217"/>
      <c r="L652" s="217"/>
      <c r="M652" s="217"/>
    </row>
    <row r="653" spans="1:13" ht="19.5" customHeight="1">
      <c r="A653" s="268" t="s">
        <v>235</v>
      </c>
      <c r="B653" s="677" t="s">
        <v>242</v>
      </c>
      <c r="C653" s="678"/>
      <c r="D653" s="678"/>
      <c r="E653" s="679"/>
      <c r="F653" s="484"/>
      <c r="G653" s="530"/>
      <c r="H653" s="238"/>
      <c r="I653" s="217"/>
      <c r="J653" s="217"/>
      <c r="K653" s="217"/>
      <c r="L653" s="217"/>
      <c r="M653" s="217"/>
    </row>
    <row r="654" spans="1:17" ht="19.5" customHeight="1">
      <c r="A654" s="268" t="s">
        <v>237</v>
      </c>
      <c r="B654" s="677" t="s">
        <v>243</v>
      </c>
      <c r="C654" s="678"/>
      <c r="D654" s="678"/>
      <c r="E654" s="679"/>
      <c r="F654" s="484"/>
      <c r="G654" s="530"/>
      <c r="H654" s="365"/>
      <c r="I654" s="313"/>
      <c r="J654" s="313"/>
      <c r="K654" s="313"/>
      <c r="L654" s="313"/>
      <c r="M654" s="313"/>
      <c r="N654" s="382"/>
      <c r="O654" s="382"/>
      <c r="P654" s="316"/>
      <c r="Q654" s="316"/>
    </row>
    <row r="655" spans="1:17" ht="19.5" customHeight="1">
      <c r="A655" s="268" t="s">
        <v>239</v>
      </c>
      <c r="B655" s="677" t="s">
        <v>138</v>
      </c>
      <c r="C655" s="678"/>
      <c r="D655" s="678"/>
      <c r="E655" s="679"/>
      <c r="F655" s="484"/>
      <c r="G655" s="530"/>
      <c r="H655" s="406" t="str">
        <f>IF(AND(F655&gt;0,OR(A659="",A659=0)),"ERRO","OK")</f>
        <v>OK</v>
      </c>
      <c r="I655" s="313"/>
      <c r="J655" s="313"/>
      <c r="K655" s="313"/>
      <c r="L655" s="313"/>
      <c r="M655" s="313"/>
      <c r="N655" s="382"/>
      <c r="O655" s="382"/>
      <c r="P655" s="316"/>
      <c r="Q655" s="316"/>
    </row>
    <row r="656" spans="1:17" ht="19.5" customHeight="1" thickBot="1">
      <c r="A656" s="267" t="s">
        <v>241</v>
      </c>
      <c r="B656" s="687" t="s">
        <v>64</v>
      </c>
      <c r="C656" s="688"/>
      <c r="D656" s="688"/>
      <c r="E656" s="689"/>
      <c r="F656" s="499">
        <f>SUM(F647:G655)</f>
        <v>0</v>
      </c>
      <c r="G656" s="500">
        <f>SUM(G647:H655)</f>
        <v>1</v>
      </c>
      <c r="H656" s="308"/>
      <c r="I656" s="313"/>
      <c r="J656" s="313"/>
      <c r="K656" s="313"/>
      <c r="L656" s="313"/>
      <c r="M656" s="313"/>
      <c r="N656" s="382"/>
      <c r="O656" s="382"/>
      <c r="P656" s="316"/>
      <c r="Q656" s="316"/>
    </row>
    <row r="657" spans="1:17" ht="13.5" customHeight="1">
      <c r="A657" s="219"/>
      <c r="B657" s="220"/>
      <c r="C657" s="220"/>
      <c r="D657" s="220"/>
      <c r="E657" s="220"/>
      <c r="F657" s="220"/>
      <c r="G657" s="220"/>
      <c r="H657" s="313"/>
      <c r="I657" s="388"/>
      <c r="J657" s="388"/>
      <c r="K657" s="388"/>
      <c r="L657" s="388"/>
      <c r="M657" s="388"/>
      <c r="N657" s="382"/>
      <c r="O657" s="382"/>
      <c r="P657" s="316"/>
      <c r="Q657" s="316"/>
    </row>
    <row r="658" spans="1:17" ht="13.5" customHeight="1" thickBot="1">
      <c r="A658" s="264" t="s">
        <v>460</v>
      </c>
      <c r="B658" s="220"/>
      <c r="C658" s="220"/>
      <c r="D658" s="220"/>
      <c r="E658" s="220"/>
      <c r="F658" s="220"/>
      <c r="G658" s="220"/>
      <c r="H658" s="313"/>
      <c r="I658" s="388"/>
      <c r="J658" s="388"/>
      <c r="K658" s="388"/>
      <c r="L658" s="388"/>
      <c r="M658" s="388"/>
      <c r="N658" s="382"/>
      <c r="O658" s="382"/>
      <c r="P658" s="316"/>
      <c r="Q658" s="316"/>
    </row>
    <row r="659" spans="1:17" ht="13.5" customHeight="1" thickBot="1">
      <c r="A659" s="501"/>
      <c r="B659" s="502"/>
      <c r="C659" s="502"/>
      <c r="D659" s="502"/>
      <c r="E659" s="502"/>
      <c r="F659" s="502"/>
      <c r="G659" s="503"/>
      <c r="H659" s="313"/>
      <c r="I659" s="313"/>
      <c r="J659" s="313"/>
      <c r="K659" s="313"/>
      <c r="L659" s="313"/>
      <c r="M659" s="313"/>
      <c r="N659" s="382"/>
      <c r="O659" s="382"/>
      <c r="P659" s="316"/>
      <c r="Q659" s="316"/>
    </row>
    <row r="660" spans="1:17" ht="13.5" customHeight="1">
      <c r="A660" s="219"/>
      <c r="B660" s="219"/>
      <c r="C660" s="219"/>
      <c r="D660" s="219"/>
      <c r="E660" s="219"/>
      <c r="F660" s="219"/>
      <c r="G660" s="219"/>
      <c r="H660" s="313"/>
      <c r="I660" s="221"/>
      <c r="J660" s="221"/>
      <c r="K660" s="221"/>
      <c r="L660" s="221"/>
      <c r="M660" s="221"/>
      <c r="N660" s="382"/>
      <c r="O660" s="382"/>
      <c r="P660" s="316"/>
      <c r="Q660" s="316"/>
    </row>
    <row r="661" spans="1:17" ht="13.5" customHeight="1">
      <c r="A661" s="219"/>
      <c r="B661" s="219"/>
      <c r="C661" s="219"/>
      <c r="D661" s="219"/>
      <c r="E661" s="219"/>
      <c r="F661" s="219"/>
      <c r="G661" s="219"/>
      <c r="H661" s="313"/>
      <c r="I661" s="221"/>
      <c r="J661" s="221"/>
      <c r="K661" s="221"/>
      <c r="L661" s="221"/>
      <c r="M661" s="221"/>
      <c r="N661" s="382"/>
      <c r="O661" s="382"/>
      <c r="P661" s="316"/>
      <c r="Q661" s="316"/>
    </row>
    <row r="662" spans="1:17" ht="13.5" customHeight="1" thickBot="1">
      <c r="A662" s="221"/>
      <c r="B662" s="222"/>
      <c r="C662" s="222"/>
      <c r="D662" s="222"/>
      <c r="E662" s="222"/>
      <c r="F662" s="222"/>
      <c r="G662" s="222"/>
      <c r="H662" s="223"/>
      <c r="I662" s="223"/>
      <c r="J662" s="223"/>
      <c r="K662" s="223"/>
      <c r="L662" s="223"/>
      <c r="M662" s="223"/>
      <c r="N662" s="382"/>
      <c r="O662" s="382"/>
      <c r="P662" s="316"/>
      <c r="Q662" s="316"/>
    </row>
    <row r="663" spans="1:28" s="189" customFormat="1" ht="45" customHeight="1">
      <c r="A663" s="265" t="s">
        <v>487</v>
      </c>
      <c r="B663" s="522" t="s">
        <v>244</v>
      </c>
      <c r="C663" s="523"/>
      <c r="D663" s="523"/>
      <c r="E663" s="524"/>
      <c r="F663" s="525" t="s">
        <v>6</v>
      </c>
      <c r="G663" s="526"/>
      <c r="H663" s="223"/>
      <c r="I663" s="313"/>
      <c r="J663" s="313"/>
      <c r="K663" s="313"/>
      <c r="L663" s="313"/>
      <c r="M663" s="313"/>
      <c r="N663" s="405"/>
      <c r="O663" s="405"/>
      <c r="P663" s="316"/>
      <c r="Q663" s="316"/>
      <c r="R663" s="158"/>
      <c r="S663" s="158"/>
      <c r="T663" s="158"/>
      <c r="U663" s="158"/>
      <c r="V663" s="158"/>
      <c r="W663" s="158"/>
      <c r="X663" s="158"/>
      <c r="Y663" s="158"/>
      <c r="Z663" s="216"/>
      <c r="AA663" s="216"/>
      <c r="AB663" s="216"/>
    </row>
    <row r="664" spans="1:17" ht="19.5" customHeight="1">
      <c r="A664" s="268" t="s">
        <v>488</v>
      </c>
      <c r="B664" s="168" t="s">
        <v>294</v>
      </c>
      <c r="C664" s="169"/>
      <c r="D664" s="169"/>
      <c r="E664" s="169"/>
      <c r="F664" s="492"/>
      <c r="G664" s="493"/>
      <c r="H664" s="364">
        <f>IF(OR(F664="",F665="",F666="",F668="",F669=""),1,0)</f>
        <v>1</v>
      </c>
      <c r="I664" s="313"/>
      <c r="J664" s="313"/>
      <c r="K664" s="313"/>
      <c r="L664" s="313"/>
      <c r="M664" s="313"/>
      <c r="N664" s="382"/>
      <c r="O664" s="382"/>
      <c r="P664" s="316"/>
      <c r="Q664" s="316"/>
    </row>
    <row r="665" spans="1:17" ht="19.5" customHeight="1">
      <c r="A665" s="268" t="s">
        <v>489</v>
      </c>
      <c r="B665" s="168" t="s">
        <v>245</v>
      </c>
      <c r="C665" s="169"/>
      <c r="D665" s="169"/>
      <c r="E665" s="169"/>
      <c r="F665" s="492"/>
      <c r="G665" s="493"/>
      <c r="H665" s="368"/>
      <c r="I665" s="313"/>
      <c r="J665" s="313"/>
      <c r="K665" s="313"/>
      <c r="L665" s="313"/>
      <c r="M665" s="313"/>
      <c r="N665" s="382"/>
      <c r="O665" s="382"/>
      <c r="P665" s="316"/>
      <c r="Q665" s="316"/>
    </row>
    <row r="666" spans="1:17" ht="19.5" customHeight="1">
      <c r="A666" s="268" t="s">
        <v>490</v>
      </c>
      <c r="B666" s="172" t="s">
        <v>246</v>
      </c>
      <c r="C666" s="173"/>
      <c r="D666" s="173"/>
      <c r="E666" s="173"/>
      <c r="F666" s="492"/>
      <c r="G666" s="493"/>
      <c r="H666" s="368"/>
      <c r="I666" s="313"/>
      <c r="J666" s="313"/>
      <c r="K666" s="313"/>
      <c r="L666" s="313"/>
      <c r="M666" s="313"/>
      <c r="N666" s="382"/>
      <c r="O666" s="382"/>
      <c r="P666" s="316"/>
      <c r="Q666" s="316"/>
    </row>
    <row r="667" spans="1:17" ht="19.5" customHeight="1">
      <c r="A667" s="268" t="s">
        <v>491</v>
      </c>
      <c r="B667" s="168" t="s">
        <v>295</v>
      </c>
      <c r="C667" s="169"/>
      <c r="D667" s="169"/>
      <c r="E667" s="169"/>
      <c r="F667" s="492"/>
      <c r="G667" s="493"/>
      <c r="H667" s="368"/>
      <c r="I667" s="313"/>
      <c r="J667" s="313"/>
      <c r="K667" s="313"/>
      <c r="L667" s="313"/>
      <c r="M667" s="313"/>
      <c r="N667" s="382"/>
      <c r="O667" s="382"/>
      <c r="P667" s="316"/>
      <c r="Q667" s="316"/>
    </row>
    <row r="668" spans="1:17" ht="19.5" customHeight="1">
      <c r="A668" s="268" t="s">
        <v>492</v>
      </c>
      <c r="B668" s="172" t="s">
        <v>247</v>
      </c>
      <c r="C668" s="173"/>
      <c r="D668" s="173"/>
      <c r="E668" s="173"/>
      <c r="F668" s="492"/>
      <c r="G668" s="493"/>
      <c r="H668" s="368"/>
      <c r="I668" s="313"/>
      <c r="J668" s="313"/>
      <c r="K668" s="313"/>
      <c r="L668" s="313"/>
      <c r="M668" s="313"/>
      <c r="N668" s="382"/>
      <c r="O668" s="382"/>
      <c r="P668" s="316"/>
      <c r="Q668" s="316"/>
    </row>
    <row r="669" spans="1:17" ht="19.5" customHeight="1">
      <c r="A669" s="268" t="s">
        <v>493</v>
      </c>
      <c r="B669" s="168" t="s">
        <v>138</v>
      </c>
      <c r="C669" s="169"/>
      <c r="D669" s="169"/>
      <c r="E669" s="169"/>
      <c r="F669" s="492"/>
      <c r="G669" s="493"/>
      <c r="H669" s="406" t="str">
        <f>IF(AND(F669&gt;0,OR(A673="",A673=0)),"ERRO","OK")</f>
        <v>OK</v>
      </c>
      <c r="I669" s="313"/>
      <c r="J669" s="313"/>
      <c r="K669" s="313"/>
      <c r="L669" s="313"/>
      <c r="M669" s="313"/>
      <c r="N669" s="382"/>
      <c r="O669" s="382"/>
      <c r="P669" s="316"/>
      <c r="Q669" s="316"/>
    </row>
    <row r="670" spans="1:17" ht="19.5" customHeight="1" thickBot="1">
      <c r="A670" s="267" t="s">
        <v>494</v>
      </c>
      <c r="B670" s="339" t="s">
        <v>64</v>
      </c>
      <c r="C670" s="266"/>
      <c r="D670" s="266"/>
      <c r="E670" s="266"/>
      <c r="F670" s="499">
        <f>SUM(F664:G669)</f>
        <v>0</v>
      </c>
      <c r="G670" s="500"/>
      <c r="H670" s="308"/>
      <c r="I670" s="313"/>
      <c r="J670" s="313"/>
      <c r="K670" s="313"/>
      <c r="L670" s="313"/>
      <c r="M670" s="313"/>
      <c r="N670" s="382"/>
      <c r="O670" s="382"/>
      <c r="P670" s="316"/>
      <c r="Q670" s="316"/>
    </row>
    <row r="671" spans="1:17" ht="13.5" customHeight="1">
      <c r="A671" s="224"/>
      <c r="C671" s="190"/>
      <c r="H671" s="308"/>
      <c r="I671" s="308"/>
      <c r="J671" s="308"/>
      <c r="K671" s="308"/>
      <c r="L671" s="308"/>
      <c r="M671" s="308"/>
      <c r="N671" s="382"/>
      <c r="O671" s="382"/>
      <c r="P671" s="316"/>
      <c r="Q671" s="316"/>
    </row>
    <row r="672" spans="1:17" ht="13.5" customHeight="1" thickBot="1">
      <c r="A672" s="264" t="s">
        <v>528</v>
      </c>
      <c r="B672" s="220"/>
      <c r="C672" s="220"/>
      <c r="D672" s="220"/>
      <c r="E672" s="220"/>
      <c r="F672" s="220"/>
      <c r="G672" s="220"/>
      <c r="H672" s="313"/>
      <c r="I672" s="388"/>
      <c r="J672" s="388"/>
      <c r="K672" s="388"/>
      <c r="L672" s="388"/>
      <c r="M672" s="388"/>
      <c r="N672" s="382"/>
      <c r="O672" s="382"/>
      <c r="P672" s="316"/>
      <c r="Q672" s="316"/>
    </row>
    <row r="673" spans="1:17" ht="13.5" customHeight="1" thickBot="1">
      <c r="A673" s="527"/>
      <c r="B673" s="528"/>
      <c r="C673" s="528"/>
      <c r="D673" s="528"/>
      <c r="E673" s="528"/>
      <c r="F673" s="528"/>
      <c r="G673" s="529"/>
      <c r="H673" s="313"/>
      <c r="I673" s="313"/>
      <c r="J673" s="313"/>
      <c r="K673" s="313"/>
      <c r="L673" s="313"/>
      <c r="M673" s="313"/>
      <c r="N673" s="382"/>
      <c r="O673" s="382"/>
      <c r="P673" s="316"/>
      <c r="Q673" s="316"/>
    </row>
    <row r="674" spans="8:17" ht="13.5" customHeight="1">
      <c r="H674" s="313"/>
      <c r="I674" s="308"/>
      <c r="J674" s="308"/>
      <c r="K674" s="308"/>
      <c r="L674" s="308"/>
      <c r="M674" s="308"/>
      <c r="N674" s="382"/>
      <c r="O674" s="382"/>
      <c r="P674" s="316"/>
      <c r="Q674" s="316"/>
    </row>
    <row r="675" spans="8:17" ht="13.5" customHeight="1">
      <c r="H675" s="313"/>
      <c r="I675" s="308"/>
      <c r="J675" s="308"/>
      <c r="K675" s="308"/>
      <c r="L675" s="308"/>
      <c r="M675" s="308"/>
      <c r="N675" s="382"/>
      <c r="O675" s="382"/>
      <c r="P675" s="316"/>
      <c r="Q675" s="316"/>
    </row>
    <row r="676" spans="1:17" ht="13.5" customHeight="1" thickBot="1">
      <c r="A676" s="301"/>
      <c r="B676" s="174"/>
      <c r="C676" s="175"/>
      <c r="D676" s="175"/>
      <c r="E676" s="175"/>
      <c r="F676" s="175"/>
      <c r="G676" s="175"/>
      <c r="H676" s="313"/>
      <c r="I676" s="387"/>
      <c r="J676" s="308"/>
      <c r="K676" s="308"/>
      <c r="L676" s="308"/>
      <c r="M676" s="308"/>
      <c r="N676" s="382"/>
      <c r="O676" s="382"/>
      <c r="P676" s="316"/>
      <c r="Q676" s="316"/>
    </row>
    <row r="677" spans="1:17" ht="45" customHeight="1">
      <c r="A677" s="291" t="s">
        <v>248</v>
      </c>
      <c r="B677" s="669" t="s">
        <v>249</v>
      </c>
      <c r="C677" s="670"/>
      <c r="D677" s="670"/>
      <c r="E677" s="670"/>
      <c r="F677" s="670"/>
      <c r="G677" s="671"/>
      <c r="H677" s="313"/>
      <c r="I677" s="308"/>
      <c r="J677" s="308"/>
      <c r="K677" s="308"/>
      <c r="L677" s="308"/>
      <c r="M677" s="308"/>
      <c r="N677" s="382"/>
      <c r="O677" s="382"/>
      <c r="P677" s="316"/>
      <c r="Q677" s="316"/>
    </row>
    <row r="678" spans="1:28" s="49" customFormat="1" ht="19.5" customHeight="1" thickBot="1">
      <c r="A678" s="292" t="s">
        <v>21</v>
      </c>
      <c r="B678" s="293" t="s">
        <v>286</v>
      </c>
      <c r="C678" s="294"/>
      <c r="D678" s="294"/>
      <c r="E678" s="294"/>
      <c r="F678" s="634"/>
      <c r="G678" s="635"/>
      <c r="H678" s="364">
        <f>IF(OR(F678=""),1,0)</f>
        <v>1</v>
      </c>
      <c r="I678" s="386"/>
      <c r="J678" s="386"/>
      <c r="K678" s="386"/>
      <c r="L678" s="386"/>
      <c r="M678" s="386"/>
      <c r="N678" s="55"/>
      <c r="O678" s="55"/>
      <c r="P678" s="316"/>
      <c r="Q678" s="316"/>
      <c r="R678" s="158"/>
      <c r="S678" s="158"/>
      <c r="T678" s="158"/>
      <c r="U678" s="158"/>
      <c r="V678" s="158"/>
      <c r="W678" s="158"/>
      <c r="X678" s="158"/>
      <c r="Y678" s="158"/>
      <c r="Z678" s="85"/>
      <c r="AA678" s="85"/>
      <c r="AB678" s="85"/>
    </row>
    <row r="679" spans="1:28" s="49" customFormat="1" ht="13.5" customHeight="1">
      <c r="A679" s="83"/>
      <c r="B679" s="84"/>
      <c r="C679" s="84"/>
      <c r="D679" s="84"/>
      <c r="E679" s="314"/>
      <c r="F679" s="342"/>
      <c r="G679" s="342"/>
      <c r="H679" s="311"/>
      <c r="I679" s="386"/>
      <c r="J679" s="386"/>
      <c r="K679" s="386"/>
      <c r="L679" s="386"/>
      <c r="M679" s="386"/>
      <c r="N679" s="55"/>
      <c r="O679" s="55"/>
      <c r="P679" s="316"/>
      <c r="Q679" s="316"/>
      <c r="R679" s="158"/>
      <c r="S679" s="158"/>
      <c r="T679" s="158"/>
      <c r="U679" s="158"/>
      <c r="V679" s="158"/>
      <c r="W679" s="158"/>
      <c r="X679" s="158"/>
      <c r="Y679" s="158"/>
      <c r="Z679" s="85"/>
      <c r="AA679" s="85"/>
      <c r="AB679" s="85"/>
    </row>
    <row r="680" spans="1:28" s="49" customFormat="1" ht="13.5" customHeight="1">
      <c r="A680" s="83"/>
      <c r="B680" s="84"/>
      <c r="C680" s="84"/>
      <c r="D680" s="84"/>
      <c r="E680" s="314"/>
      <c r="F680" s="342"/>
      <c r="G680" s="342"/>
      <c r="H680" s="311"/>
      <c r="I680" s="386"/>
      <c r="J680" s="386"/>
      <c r="K680" s="386"/>
      <c r="L680" s="386"/>
      <c r="M680" s="386"/>
      <c r="N680" s="55"/>
      <c r="O680" s="55"/>
      <c r="P680" s="316"/>
      <c r="Q680" s="316"/>
      <c r="R680" s="158"/>
      <c r="S680" s="158"/>
      <c r="T680" s="158"/>
      <c r="U680" s="158"/>
      <c r="V680" s="158"/>
      <c r="W680" s="158"/>
      <c r="X680" s="158"/>
      <c r="Y680" s="158"/>
      <c r="Z680" s="85"/>
      <c r="AA680" s="85"/>
      <c r="AB680" s="85"/>
    </row>
    <row r="681" spans="1:17" ht="13.5" customHeight="1" thickBot="1">
      <c r="A681" s="302"/>
      <c r="B681" s="225"/>
      <c r="C681" s="225"/>
      <c r="D681" s="225"/>
      <c r="E681" s="226"/>
      <c r="F681" s="226"/>
      <c r="G681" s="226"/>
      <c r="H681" s="313"/>
      <c r="I681" s="387"/>
      <c r="J681" s="308"/>
      <c r="K681" s="308"/>
      <c r="L681" s="308"/>
      <c r="M681" s="308"/>
      <c r="N681" s="382"/>
      <c r="O681" s="382"/>
      <c r="P681" s="316"/>
      <c r="Q681" s="316"/>
    </row>
    <row r="682" spans="1:17" ht="45" customHeight="1">
      <c r="A682" s="291" t="s">
        <v>250</v>
      </c>
      <c r="B682" s="669" t="s">
        <v>287</v>
      </c>
      <c r="C682" s="670"/>
      <c r="D682" s="670"/>
      <c r="E682" s="670"/>
      <c r="F682" s="670"/>
      <c r="G682" s="671"/>
      <c r="H682" s="313"/>
      <c r="I682" s="308"/>
      <c r="J682" s="308"/>
      <c r="K682" s="308"/>
      <c r="L682" s="308"/>
      <c r="M682" s="308"/>
      <c r="N682" s="382"/>
      <c r="O682" s="382"/>
      <c r="P682" s="316"/>
      <c r="Q682" s="316"/>
    </row>
    <row r="683" spans="1:17" ht="19.5" customHeight="1">
      <c r="A683" s="275" t="s">
        <v>251</v>
      </c>
      <c r="B683" s="672" t="s">
        <v>461</v>
      </c>
      <c r="C683" s="673"/>
      <c r="D683" s="673"/>
      <c r="E683" s="674"/>
      <c r="F683" s="640"/>
      <c r="G683" s="641"/>
      <c r="H683" s="364">
        <f>IF(OR(F683="",F684=""),1,0)</f>
        <v>1</v>
      </c>
      <c r="I683" s="308"/>
      <c r="J683" s="308"/>
      <c r="K683" s="308"/>
      <c r="L683" s="308"/>
      <c r="M683" s="308"/>
      <c r="N683" s="382"/>
      <c r="O683" s="382"/>
      <c r="P683" s="316"/>
      <c r="Q683" s="316"/>
    </row>
    <row r="684" spans="1:17" ht="19.5" customHeight="1" thickBot="1">
      <c r="A684" s="274" t="s">
        <v>252</v>
      </c>
      <c r="B684" s="145" t="s">
        <v>462</v>
      </c>
      <c r="C684" s="146"/>
      <c r="D684" s="146"/>
      <c r="E684" s="146"/>
      <c r="F684" s="675"/>
      <c r="G684" s="676"/>
      <c r="H684" s="313"/>
      <c r="I684" s="308"/>
      <c r="J684" s="308"/>
      <c r="K684" s="308"/>
      <c r="L684" s="308"/>
      <c r="M684" s="308"/>
      <c r="N684" s="382"/>
      <c r="O684" s="382"/>
      <c r="P684" s="316"/>
      <c r="Q684" s="316"/>
    </row>
    <row r="685" spans="1:17" ht="13.5" customHeight="1">
      <c r="A685" s="303"/>
      <c r="B685" s="84"/>
      <c r="C685" s="84"/>
      <c r="D685" s="84"/>
      <c r="E685" s="314"/>
      <c r="F685" s="342"/>
      <c r="G685" s="342"/>
      <c r="H685" s="313"/>
      <c r="I685" s="308"/>
      <c r="J685" s="308"/>
      <c r="K685" s="308"/>
      <c r="L685" s="308"/>
      <c r="M685" s="308"/>
      <c r="N685" s="382"/>
      <c r="O685" s="382"/>
      <c r="P685" s="316"/>
      <c r="Q685" s="316"/>
    </row>
    <row r="686" spans="1:17" ht="13.5" customHeight="1">
      <c r="A686" s="303"/>
      <c r="B686" s="84"/>
      <c r="C686" s="84"/>
      <c r="D686" s="84"/>
      <c r="E686" s="314"/>
      <c r="F686" s="342"/>
      <c r="G686" s="342"/>
      <c r="H686" s="313"/>
      <c r="I686" s="308"/>
      <c r="J686" s="308"/>
      <c r="K686" s="308"/>
      <c r="L686" s="308"/>
      <c r="M686" s="308"/>
      <c r="N686" s="382"/>
      <c r="O686" s="382"/>
      <c r="P686" s="316"/>
      <c r="Q686" s="316"/>
    </row>
    <row r="687" spans="1:17" ht="13.5" customHeight="1" thickBot="1">
      <c r="A687" s="304"/>
      <c r="B687" s="226"/>
      <c r="C687" s="226"/>
      <c r="D687" s="226"/>
      <c r="E687" s="226"/>
      <c r="F687" s="226"/>
      <c r="G687" s="226"/>
      <c r="H687" s="313"/>
      <c r="I687" s="308"/>
      <c r="J687" s="308"/>
      <c r="K687" s="308"/>
      <c r="L687" s="308"/>
      <c r="M687" s="308"/>
      <c r="N687" s="382"/>
      <c r="O687" s="382"/>
      <c r="P687" s="316"/>
      <c r="Q687" s="316"/>
    </row>
    <row r="688" spans="1:28" s="189" customFormat="1" ht="45" customHeight="1">
      <c r="A688" s="291" t="s">
        <v>253</v>
      </c>
      <c r="B688" s="684" t="s">
        <v>254</v>
      </c>
      <c r="C688" s="685"/>
      <c r="D688" s="685"/>
      <c r="E688" s="685"/>
      <c r="F688" s="685"/>
      <c r="G688" s="686"/>
      <c r="H688" s="313"/>
      <c r="I688" s="407"/>
      <c r="J688" s="407"/>
      <c r="K688" s="407"/>
      <c r="L688" s="407"/>
      <c r="M688" s="407"/>
      <c r="N688" s="405"/>
      <c r="O688" s="405"/>
      <c r="P688" s="316"/>
      <c r="Q688" s="316"/>
      <c r="R688" s="158"/>
      <c r="S688" s="158"/>
      <c r="T688" s="158"/>
      <c r="U688" s="158"/>
      <c r="V688" s="158"/>
      <c r="W688" s="158"/>
      <c r="X688" s="158"/>
      <c r="Y688" s="158"/>
      <c r="Z688" s="216"/>
      <c r="AA688" s="216"/>
      <c r="AB688" s="216"/>
    </row>
    <row r="689" spans="1:17" ht="19.5" customHeight="1">
      <c r="A689" s="275" t="s">
        <v>255</v>
      </c>
      <c r="B689" s="151" t="s">
        <v>550</v>
      </c>
      <c r="C689" s="152"/>
      <c r="D689" s="152"/>
      <c r="E689" s="152"/>
      <c r="F689" s="636">
        <f>SUM(F690:G692)</f>
        <v>0</v>
      </c>
      <c r="G689" s="637"/>
      <c r="H689" s="364">
        <f>IF(OR(F689="",F690="",F691="",F692="",F694="",F695="",F696="",F697="",F698="",F699="",F700=""),1,0)</f>
        <v>1</v>
      </c>
      <c r="I689" s="408" t="str">
        <f>IF(SUM(F690:G691)&lt;&gt;F693,"ERRO","OK")</f>
        <v>OK</v>
      </c>
      <c r="J689" s="308"/>
      <c r="K689" s="308"/>
      <c r="L689" s="308"/>
      <c r="M689" s="308"/>
      <c r="N689" s="382"/>
      <c r="O689" s="382"/>
      <c r="P689" s="316"/>
      <c r="Q689" s="316"/>
    </row>
    <row r="690" spans="1:17" ht="19.5" customHeight="1">
      <c r="A690" s="278" t="s">
        <v>256</v>
      </c>
      <c r="B690" s="143" t="s">
        <v>605</v>
      </c>
      <c r="C690" s="144"/>
      <c r="D690" s="144"/>
      <c r="E690" s="144"/>
      <c r="F690" s="520"/>
      <c r="G690" s="521"/>
      <c r="H690" s="311"/>
      <c r="I690" s="308"/>
      <c r="J690" s="308"/>
      <c r="K690" s="308"/>
      <c r="L690" s="308"/>
      <c r="M690" s="308"/>
      <c r="N690" s="382"/>
      <c r="O690" s="382"/>
      <c r="P690" s="316"/>
      <c r="Q690" s="316"/>
    </row>
    <row r="691" spans="1:17" ht="19.5" customHeight="1">
      <c r="A691" s="278" t="s">
        <v>257</v>
      </c>
      <c r="B691" s="486" t="s">
        <v>611</v>
      </c>
      <c r="C691" s="487"/>
      <c r="D691" s="487"/>
      <c r="E691" s="488"/>
      <c r="F691" s="520"/>
      <c r="G691" s="521"/>
      <c r="H691" s="313"/>
      <c r="I691" s="308"/>
      <c r="J691" s="308"/>
      <c r="K691" s="308"/>
      <c r="L691" s="308"/>
      <c r="M691" s="308"/>
      <c r="N691" s="382"/>
      <c r="O691" s="382"/>
      <c r="P691" s="316"/>
      <c r="Q691" s="316"/>
    </row>
    <row r="692" spans="1:17" ht="19.5" customHeight="1">
      <c r="A692" s="278" t="s">
        <v>258</v>
      </c>
      <c r="B692" s="143" t="s">
        <v>606</v>
      </c>
      <c r="C692" s="144"/>
      <c r="D692" s="144"/>
      <c r="E692" s="144"/>
      <c r="F692" s="520"/>
      <c r="G692" s="521"/>
      <c r="H692" s="313"/>
      <c r="I692" s="308"/>
      <c r="J692" s="308"/>
      <c r="K692" s="308"/>
      <c r="L692" s="308"/>
      <c r="M692" s="308"/>
      <c r="N692" s="382"/>
      <c r="O692" s="382"/>
      <c r="P692" s="316"/>
      <c r="Q692" s="316"/>
    </row>
    <row r="693" spans="1:17" ht="19.5" customHeight="1">
      <c r="A693" s="279" t="s">
        <v>9</v>
      </c>
      <c r="B693" s="276" t="s">
        <v>549</v>
      </c>
      <c r="C693" s="277"/>
      <c r="D693" s="277"/>
      <c r="E693" s="277"/>
      <c r="F693" s="638">
        <f>SUM(F694:G700)</f>
        <v>0</v>
      </c>
      <c r="G693" s="639"/>
      <c r="H693" s="313"/>
      <c r="I693" s="308"/>
      <c r="J693" s="308"/>
      <c r="K693" s="308"/>
      <c r="L693" s="308"/>
      <c r="M693" s="308"/>
      <c r="N693" s="382"/>
      <c r="O693" s="382"/>
      <c r="P693" s="316"/>
      <c r="Q693" s="316"/>
    </row>
    <row r="694" spans="1:17" ht="19.5" customHeight="1">
      <c r="A694" s="278" t="s">
        <v>10</v>
      </c>
      <c r="B694" s="143" t="s">
        <v>288</v>
      </c>
      <c r="C694" s="144"/>
      <c r="D694" s="144"/>
      <c r="E694" s="144"/>
      <c r="F694" s="520"/>
      <c r="G694" s="521"/>
      <c r="H694" s="313"/>
      <c r="I694" s="308"/>
      <c r="J694" s="308"/>
      <c r="K694" s="308"/>
      <c r="L694" s="308"/>
      <c r="M694" s="308"/>
      <c r="N694" s="382"/>
      <c r="O694" s="382"/>
      <c r="P694" s="316"/>
      <c r="Q694" s="316"/>
    </row>
    <row r="695" spans="1:8" ht="19.5" customHeight="1">
      <c r="A695" s="278" t="s">
        <v>11</v>
      </c>
      <c r="B695" s="143" t="s">
        <v>289</v>
      </c>
      <c r="C695" s="144"/>
      <c r="D695" s="144"/>
      <c r="E695" s="144"/>
      <c r="F695" s="520"/>
      <c r="G695" s="521"/>
      <c r="H695" s="217"/>
    </row>
    <row r="696" spans="1:8" ht="19.5" customHeight="1">
      <c r="A696" s="278" t="s">
        <v>12</v>
      </c>
      <c r="B696" s="143" t="s">
        <v>259</v>
      </c>
      <c r="C696" s="144"/>
      <c r="D696" s="144"/>
      <c r="E696" s="144"/>
      <c r="F696" s="520"/>
      <c r="G696" s="521"/>
      <c r="H696" s="217"/>
    </row>
    <row r="697" spans="1:8" ht="19.5" customHeight="1">
      <c r="A697" s="278" t="s">
        <v>13</v>
      </c>
      <c r="B697" s="143" t="s">
        <v>290</v>
      </c>
      <c r="C697" s="144"/>
      <c r="D697" s="144"/>
      <c r="E697" s="144"/>
      <c r="F697" s="520"/>
      <c r="G697" s="521"/>
      <c r="H697" s="217"/>
    </row>
    <row r="698" spans="1:8" ht="19.5" customHeight="1">
      <c r="A698" s="278" t="s">
        <v>14</v>
      </c>
      <c r="B698" s="143" t="s">
        <v>260</v>
      </c>
      <c r="C698" s="144"/>
      <c r="D698" s="144"/>
      <c r="E698" s="144"/>
      <c r="F698" s="520"/>
      <c r="G698" s="521"/>
      <c r="H698" s="217"/>
    </row>
    <row r="699" spans="1:8" ht="19.5" customHeight="1">
      <c r="A699" s="278" t="s">
        <v>15</v>
      </c>
      <c r="B699" s="143" t="s">
        <v>71</v>
      </c>
      <c r="C699" s="144"/>
      <c r="D699" s="144"/>
      <c r="E699" s="144"/>
      <c r="F699" s="520"/>
      <c r="G699" s="521"/>
      <c r="H699" s="217"/>
    </row>
    <row r="700" spans="1:8" ht="19.5" customHeight="1" thickBot="1">
      <c r="A700" s="274" t="s">
        <v>16</v>
      </c>
      <c r="B700" s="666" t="s">
        <v>73</v>
      </c>
      <c r="C700" s="667"/>
      <c r="D700" s="667"/>
      <c r="E700" s="668"/>
      <c r="F700" s="664"/>
      <c r="G700" s="665"/>
      <c r="H700" s="217"/>
    </row>
    <row r="701" spans="8:10" ht="13.5" customHeight="1">
      <c r="H701" s="217"/>
      <c r="J701" s="372"/>
    </row>
    <row r="702" spans="1:8" ht="13.5" customHeight="1">
      <c r="A702" s="59" t="s">
        <v>370</v>
      </c>
      <c r="H702" s="217"/>
    </row>
    <row r="703" spans="1:8" ht="13.5" customHeight="1">
      <c r="A703" s="371" t="s">
        <v>553</v>
      </c>
      <c r="H703" s="217"/>
    </row>
    <row r="704" spans="1:8" ht="13.5" customHeight="1">
      <c r="A704" s="371" t="s">
        <v>551</v>
      </c>
      <c r="H704" s="217"/>
    </row>
    <row r="705" spans="1:8" ht="13.5" customHeight="1">
      <c r="A705" s="371" t="s">
        <v>552</v>
      </c>
      <c r="H705" s="217"/>
    </row>
    <row r="706" ht="13.5" customHeight="1">
      <c r="H706" s="217"/>
    </row>
    <row r="707" spans="1:8" ht="13.5" customHeight="1" thickBot="1">
      <c r="A707" s="59" t="s">
        <v>516</v>
      </c>
      <c r="H707" s="217"/>
    </row>
    <row r="708" spans="1:14" ht="13.5" customHeight="1">
      <c r="A708" s="655"/>
      <c r="B708" s="656"/>
      <c r="C708" s="656"/>
      <c r="D708" s="656"/>
      <c r="E708" s="656"/>
      <c r="F708" s="656"/>
      <c r="G708" s="656"/>
      <c r="H708" s="656"/>
      <c r="I708" s="656"/>
      <c r="J708" s="656"/>
      <c r="K708" s="656"/>
      <c r="L708" s="656"/>
      <c r="M708" s="656"/>
      <c r="N708" s="657"/>
    </row>
    <row r="709" spans="1:14" ht="13.5" customHeight="1">
      <c r="A709" s="658"/>
      <c r="B709" s="659"/>
      <c r="C709" s="659"/>
      <c r="D709" s="659"/>
      <c r="E709" s="659"/>
      <c r="F709" s="659"/>
      <c r="G709" s="659"/>
      <c r="H709" s="659"/>
      <c r="I709" s="659"/>
      <c r="J709" s="659"/>
      <c r="K709" s="659"/>
      <c r="L709" s="659"/>
      <c r="M709" s="659"/>
      <c r="N709" s="660"/>
    </row>
    <row r="710" spans="1:14" ht="13.5" customHeight="1">
      <c r="A710" s="658"/>
      <c r="B710" s="659"/>
      <c r="C710" s="659"/>
      <c r="D710" s="659"/>
      <c r="E710" s="659"/>
      <c r="F710" s="659"/>
      <c r="G710" s="659"/>
      <c r="H710" s="659"/>
      <c r="I710" s="659"/>
      <c r="J710" s="659"/>
      <c r="K710" s="659"/>
      <c r="L710" s="659"/>
      <c r="M710" s="659"/>
      <c r="N710" s="660"/>
    </row>
    <row r="711" spans="1:14" ht="13.5" customHeight="1">
      <c r="A711" s="658"/>
      <c r="B711" s="659"/>
      <c r="C711" s="659"/>
      <c r="D711" s="659"/>
      <c r="E711" s="659"/>
      <c r="F711" s="659"/>
      <c r="G711" s="659"/>
      <c r="H711" s="659"/>
      <c r="I711" s="659"/>
      <c r="J711" s="659"/>
      <c r="K711" s="659"/>
      <c r="L711" s="659"/>
      <c r="M711" s="659"/>
      <c r="N711" s="660"/>
    </row>
    <row r="712" spans="1:14" ht="13.5" customHeight="1">
      <c r="A712" s="658"/>
      <c r="B712" s="659"/>
      <c r="C712" s="659"/>
      <c r="D712" s="659"/>
      <c r="E712" s="659"/>
      <c r="F712" s="659"/>
      <c r="G712" s="659"/>
      <c r="H712" s="659"/>
      <c r="I712" s="659"/>
      <c r="J712" s="659"/>
      <c r="K712" s="659"/>
      <c r="L712" s="659"/>
      <c r="M712" s="659"/>
      <c r="N712" s="660"/>
    </row>
    <row r="713" spans="1:14" ht="13.5" customHeight="1">
      <c r="A713" s="658"/>
      <c r="B713" s="659"/>
      <c r="C713" s="659"/>
      <c r="D713" s="659"/>
      <c r="E713" s="659"/>
      <c r="F713" s="659"/>
      <c r="G713" s="659"/>
      <c r="H713" s="659"/>
      <c r="I713" s="659"/>
      <c r="J713" s="659"/>
      <c r="K713" s="659"/>
      <c r="L713" s="659"/>
      <c r="M713" s="659"/>
      <c r="N713" s="660"/>
    </row>
    <row r="714" spans="1:14" ht="13.5" customHeight="1" thickBot="1">
      <c r="A714" s="661"/>
      <c r="B714" s="662"/>
      <c r="C714" s="662"/>
      <c r="D714" s="662"/>
      <c r="E714" s="662"/>
      <c r="F714" s="662"/>
      <c r="G714" s="662"/>
      <c r="H714" s="662"/>
      <c r="I714" s="662"/>
      <c r="J714" s="662"/>
      <c r="K714" s="662"/>
      <c r="L714" s="662"/>
      <c r="M714" s="662"/>
      <c r="N714" s="663"/>
    </row>
    <row r="726" spans="2:5" ht="9">
      <c r="B726" s="305"/>
      <c r="C726" s="421"/>
      <c r="D726" s="421"/>
      <c r="E726" s="306"/>
    </row>
    <row r="727" ht="9">
      <c r="B727" s="305"/>
    </row>
    <row r="728" ht="9">
      <c r="B728" s="305"/>
    </row>
    <row r="729" ht="9">
      <c r="B729" s="305"/>
    </row>
    <row r="730" ht="9">
      <c r="B730" s="305"/>
    </row>
  </sheetData>
  <sheetProtection password="CCA4" sheet="1" objects="1" scenarios="1" selectLockedCells="1"/>
  <mergeCells count="490">
    <mergeCell ref="B691:E691"/>
    <mergeCell ref="B391:B393"/>
    <mergeCell ref="A406:A408"/>
    <mergeCell ref="A150:N150"/>
    <mergeCell ref="A256:N262"/>
    <mergeCell ref="A397:A399"/>
    <mergeCell ref="B397:B399"/>
    <mergeCell ref="A400:A402"/>
    <mergeCell ref="B400:B402"/>
    <mergeCell ref="A298:N300"/>
    <mergeCell ref="A409:A411"/>
    <mergeCell ref="B409:B411"/>
    <mergeCell ref="A415:A417"/>
    <mergeCell ref="B415:B417"/>
    <mergeCell ref="B412:B414"/>
    <mergeCell ref="B653:E653"/>
    <mergeCell ref="F690:G690"/>
    <mergeCell ref="A359:A361"/>
    <mergeCell ref="B359:B361"/>
    <mergeCell ref="A368:A370"/>
    <mergeCell ref="B368:B370"/>
    <mergeCell ref="A362:A364"/>
    <mergeCell ref="B362:B364"/>
    <mergeCell ref="A365:A367"/>
    <mergeCell ref="A391:A393"/>
    <mergeCell ref="B365:B367"/>
    <mergeCell ref="B342:C342"/>
    <mergeCell ref="B343:C343"/>
    <mergeCell ref="B345:C345"/>
    <mergeCell ref="B356:B358"/>
    <mergeCell ref="B353:B355"/>
    <mergeCell ref="B688:G688"/>
    <mergeCell ref="B388:B390"/>
    <mergeCell ref="B406:B408"/>
    <mergeCell ref="B655:E655"/>
    <mergeCell ref="B656:E656"/>
    <mergeCell ref="B651:E651"/>
    <mergeCell ref="B652:E652"/>
    <mergeCell ref="B654:E654"/>
    <mergeCell ref="B647:E647"/>
    <mergeCell ref="B648:E648"/>
    <mergeCell ref="B649:E649"/>
    <mergeCell ref="B650:E650"/>
    <mergeCell ref="E619:F619"/>
    <mergeCell ref="G619:H619"/>
    <mergeCell ref="F647:G647"/>
    <mergeCell ref="F646:G646"/>
    <mergeCell ref="B631:C631"/>
    <mergeCell ref="B627:C627"/>
    <mergeCell ref="B628:C628"/>
    <mergeCell ref="B633:C633"/>
    <mergeCell ref="A708:N714"/>
    <mergeCell ref="F700:G700"/>
    <mergeCell ref="B700:E700"/>
    <mergeCell ref="E617:F617"/>
    <mergeCell ref="B677:G677"/>
    <mergeCell ref="B682:G682"/>
    <mergeCell ref="B683:E683"/>
    <mergeCell ref="F695:G695"/>
    <mergeCell ref="F696:G696"/>
    <mergeCell ref="F684:G684"/>
    <mergeCell ref="F557:G557"/>
    <mergeCell ref="F558:G558"/>
    <mergeCell ref="F559:G559"/>
    <mergeCell ref="F560:G560"/>
    <mergeCell ref="F561:G561"/>
    <mergeCell ref="F562:G562"/>
    <mergeCell ref="F563:G563"/>
    <mergeCell ref="F640:G640"/>
    <mergeCell ref="F578:G578"/>
    <mergeCell ref="F576:G576"/>
    <mergeCell ref="G617:H617"/>
    <mergeCell ref="F607:G607"/>
    <mergeCell ref="F583:G583"/>
    <mergeCell ref="F588:G588"/>
    <mergeCell ref="B587:E587"/>
    <mergeCell ref="B593:E593"/>
    <mergeCell ref="B598:E598"/>
    <mergeCell ref="F694:G694"/>
    <mergeCell ref="F678:G678"/>
    <mergeCell ref="F689:G689"/>
    <mergeCell ref="F691:G691"/>
    <mergeCell ref="F692:G692"/>
    <mergeCell ref="F693:G693"/>
    <mergeCell ref="F683:G683"/>
    <mergeCell ref="F697:G697"/>
    <mergeCell ref="D537:D539"/>
    <mergeCell ref="F537:F539"/>
    <mergeCell ref="G537:G539"/>
    <mergeCell ref="B557:E557"/>
    <mergeCell ref="B635:C635"/>
    <mergeCell ref="B636:C636"/>
    <mergeCell ref="B558:E558"/>
    <mergeCell ref="B561:E561"/>
    <mergeCell ref="B562:E562"/>
    <mergeCell ref="A548:A549"/>
    <mergeCell ref="B548:B549"/>
    <mergeCell ref="C548:F548"/>
    <mergeCell ref="G548:J548"/>
    <mergeCell ref="B528:E528"/>
    <mergeCell ref="B529:E529"/>
    <mergeCell ref="A537:A539"/>
    <mergeCell ref="B537:B539"/>
    <mergeCell ref="F529:G529"/>
    <mergeCell ref="F530:G530"/>
    <mergeCell ref="A533:N533"/>
    <mergeCell ref="B524:E524"/>
    <mergeCell ref="B525:E525"/>
    <mergeCell ref="B526:E526"/>
    <mergeCell ref="B527:E527"/>
    <mergeCell ref="F526:G526"/>
    <mergeCell ref="F527:G527"/>
    <mergeCell ref="F528:G528"/>
    <mergeCell ref="B513:E513"/>
    <mergeCell ref="B514:E514"/>
    <mergeCell ref="B515:E515"/>
    <mergeCell ref="B516:E516"/>
    <mergeCell ref="B517:E517"/>
    <mergeCell ref="B518:E518"/>
    <mergeCell ref="B519:E519"/>
    <mergeCell ref="B520:E520"/>
    <mergeCell ref="B522:E522"/>
    <mergeCell ref="B523:E523"/>
    <mergeCell ref="F522:G522"/>
    <mergeCell ref="F523:G523"/>
    <mergeCell ref="B142:B144"/>
    <mergeCell ref="B165:B167"/>
    <mergeCell ref="A168:A170"/>
    <mergeCell ref="B168:B170"/>
    <mergeCell ref="B154:C154"/>
    <mergeCell ref="A155:A157"/>
    <mergeCell ref="B155:B157"/>
    <mergeCell ref="A160:M160"/>
    <mergeCell ref="B164:C164"/>
    <mergeCell ref="A145:A147"/>
    <mergeCell ref="A136:A138"/>
    <mergeCell ref="B136:B138"/>
    <mergeCell ref="A139:A141"/>
    <mergeCell ref="B139:B141"/>
    <mergeCell ref="B145:B147"/>
    <mergeCell ref="A142:A144"/>
    <mergeCell ref="E120:F120"/>
    <mergeCell ref="E122:F122"/>
    <mergeCell ref="E121:F121"/>
    <mergeCell ref="A133:A135"/>
    <mergeCell ref="B133:B135"/>
    <mergeCell ref="B132:C132"/>
    <mergeCell ref="A125:N128"/>
    <mergeCell ref="K120:K122"/>
    <mergeCell ref="A72:A74"/>
    <mergeCell ref="B72:B74"/>
    <mergeCell ref="B120:D122"/>
    <mergeCell ref="H121:I121"/>
    <mergeCell ref="H120:I120"/>
    <mergeCell ref="H122:I122"/>
    <mergeCell ref="A113:A115"/>
    <mergeCell ref="B113:B115"/>
    <mergeCell ref="A110:A112"/>
    <mergeCell ref="B110:B112"/>
    <mergeCell ref="B63:B65"/>
    <mergeCell ref="A66:A68"/>
    <mergeCell ref="B66:B68"/>
    <mergeCell ref="A69:A71"/>
    <mergeCell ref="B69:B71"/>
    <mergeCell ref="B54:B56"/>
    <mergeCell ref="A57:A59"/>
    <mergeCell ref="B57:B59"/>
    <mergeCell ref="A60:A62"/>
    <mergeCell ref="B60:B62"/>
    <mergeCell ref="B45:B47"/>
    <mergeCell ref="A48:A50"/>
    <mergeCell ref="B48:B50"/>
    <mergeCell ref="A51:A53"/>
    <mergeCell ref="B51:B53"/>
    <mergeCell ref="A45:A47"/>
    <mergeCell ref="B38:C38"/>
    <mergeCell ref="A39:A41"/>
    <mergeCell ref="B39:B41"/>
    <mergeCell ref="A42:A44"/>
    <mergeCell ref="B42:B44"/>
    <mergeCell ref="A107:A109"/>
    <mergeCell ref="A120:A122"/>
    <mergeCell ref="A116:A118"/>
    <mergeCell ref="B116:B118"/>
    <mergeCell ref="E79:F79"/>
    <mergeCell ref="H79:I79"/>
    <mergeCell ref="B107:B109"/>
    <mergeCell ref="B91:C91"/>
    <mergeCell ref="A101:A103"/>
    <mergeCell ref="B101:B103"/>
    <mergeCell ref="A104:A106"/>
    <mergeCell ref="B104:B106"/>
    <mergeCell ref="A95:A97"/>
    <mergeCell ref="B95:B97"/>
    <mergeCell ref="A98:A100"/>
    <mergeCell ref="B98:B100"/>
    <mergeCell ref="A92:A94"/>
    <mergeCell ref="B92:B94"/>
    <mergeCell ref="H81:I81"/>
    <mergeCell ref="A84:N87"/>
    <mergeCell ref="K79:K81"/>
    <mergeCell ref="E80:F80"/>
    <mergeCell ref="H80:I80"/>
    <mergeCell ref="E81:F81"/>
    <mergeCell ref="A79:A81"/>
    <mergeCell ref="B79:D81"/>
    <mergeCell ref="B2:C2"/>
    <mergeCell ref="B3:B5"/>
    <mergeCell ref="B6:B8"/>
    <mergeCell ref="B9:B11"/>
    <mergeCell ref="B12:B14"/>
    <mergeCell ref="B15:B17"/>
    <mergeCell ref="B18:B20"/>
    <mergeCell ref="B21:B23"/>
    <mergeCell ref="A75:A77"/>
    <mergeCell ref="A9:A11"/>
    <mergeCell ref="A3:A5"/>
    <mergeCell ref="A6:A8"/>
    <mergeCell ref="A21:A23"/>
    <mergeCell ref="A18:A20"/>
    <mergeCell ref="A15:A17"/>
    <mergeCell ref="A12:A14"/>
    <mergeCell ref="A54:A56"/>
    <mergeCell ref="A63:A65"/>
    <mergeCell ref="B267:C267"/>
    <mergeCell ref="A26:N26"/>
    <mergeCell ref="A229:A231"/>
    <mergeCell ref="B229:B231"/>
    <mergeCell ref="A251:A253"/>
    <mergeCell ref="B251:B253"/>
    <mergeCell ref="B244:C244"/>
    <mergeCell ref="A245:A247"/>
    <mergeCell ref="B245:B247"/>
    <mergeCell ref="A217:A219"/>
    <mergeCell ref="A223:A225"/>
    <mergeCell ref="B223:B225"/>
    <mergeCell ref="A248:A250"/>
    <mergeCell ref="B248:B250"/>
    <mergeCell ref="A226:A228"/>
    <mergeCell ref="B226:B228"/>
    <mergeCell ref="B268:C268"/>
    <mergeCell ref="B269:C269"/>
    <mergeCell ref="B270:C270"/>
    <mergeCell ref="B328:C328"/>
    <mergeCell ref="B304:C304"/>
    <mergeCell ref="B305:C305"/>
    <mergeCell ref="B292:C292"/>
    <mergeCell ref="B307:C307"/>
    <mergeCell ref="B306:C306"/>
    <mergeCell ref="B308:C308"/>
    <mergeCell ref="B339:C339"/>
    <mergeCell ref="B340:C340"/>
    <mergeCell ref="B341:C341"/>
    <mergeCell ref="A348:N348"/>
    <mergeCell ref="A464:A466"/>
    <mergeCell ref="B464:B466"/>
    <mergeCell ref="A374:A376"/>
    <mergeCell ref="B374:B376"/>
    <mergeCell ref="A461:A463"/>
    <mergeCell ref="B461:B463"/>
    <mergeCell ref="A442:A444"/>
    <mergeCell ref="A458:A460"/>
    <mergeCell ref="B387:C387"/>
    <mergeCell ref="A388:A390"/>
    <mergeCell ref="B458:B460"/>
    <mergeCell ref="A436:A438"/>
    <mergeCell ref="A439:A441"/>
    <mergeCell ref="B457:C457"/>
    <mergeCell ref="A445:A447"/>
    <mergeCell ref="A448:A450"/>
    <mergeCell ref="B432:G432"/>
    <mergeCell ref="A451:A453"/>
    <mergeCell ref="B451:F453"/>
    <mergeCell ref="B433:F435"/>
    <mergeCell ref="B436:F438"/>
    <mergeCell ref="B439:F441"/>
    <mergeCell ref="B442:F444"/>
    <mergeCell ref="A433:A435"/>
    <mergeCell ref="B445:F447"/>
    <mergeCell ref="B448:F450"/>
    <mergeCell ref="A467:A469"/>
    <mergeCell ref="B467:B469"/>
    <mergeCell ref="A470:A472"/>
    <mergeCell ref="B470:B472"/>
    <mergeCell ref="A473:A475"/>
    <mergeCell ref="B473:B475"/>
    <mergeCell ref="A476:A478"/>
    <mergeCell ref="B476:B478"/>
    <mergeCell ref="A479:A481"/>
    <mergeCell ref="B479:B481"/>
    <mergeCell ref="A482:A484"/>
    <mergeCell ref="B482:B484"/>
    <mergeCell ref="B491:B493"/>
    <mergeCell ref="A494:A496"/>
    <mergeCell ref="B494:B496"/>
    <mergeCell ref="A485:A487"/>
    <mergeCell ref="B485:B487"/>
    <mergeCell ref="A488:A490"/>
    <mergeCell ref="B488:B490"/>
    <mergeCell ref="F524:G524"/>
    <mergeCell ref="F525:G525"/>
    <mergeCell ref="F518:G518"/>
    <mergeCell ref="F519:G519"/>
    <mergeCell ref="F514:G514"/>
    <mergeCell ref="F515:G515"/>
    <mergeCell ref="F516:G516"/>
    <mergeCell ref="F517:G517"/>
    <mergeCell ref="I615:J615"/>
    <mergeCell ref="I619:J619"/>
    <mergeCell ref="C619:D619"/>
    <mergeCell ref="E618:F618"/>
    <mergeCell ref="C615:D615"/>
    <mergeCell ref="E615:F615"/>
    <mergeCell ref="I616:J616"/>
    <mergeCell ref="I617:J617"/>
    <mergeCell ref="I618:J618"/>
    <mergeCell ref="C618:D618"/>
    <mergeCell ref="F648:G648"/>
    <mergeCell ref="F577:G577"/>
    <mergeCell ref="F641:G641"/>
    <mergeCell ref="F642:G642"/>
    <mergeCell ref="G614:H614"/>
    <mergeCell ref="G615:H615"/>
    <mergeCell ref="F579:G579"/>
    <mergeCell ref="F580:G580"/>
    <mergeCell ref="F581:G581"/>
    <mergeCell ref="F582:G582"/>
    <mergeCell ref="F589:G589"/>
    <mergeCell ref="E614:F614"/>
    <mergeCell ref="F594:G594"/>
    <mergeCell ref="F606:G606"/>
    <mergeCell ref="B604:E604"/>
    <mergeCell ref="B612:J612"/>
    <mergeCell ref="I614:J614"/>
    <mergeCell ref="C614:D614"/>
    <mergeCell ref="I613:J613"/>
    <mergeCell ref="F608:G608"/>
    <mergeCell ref="B634:C634"/>
    <mergeCell ref="C616:D616"/>
    <mergeCell ref="G616:H616"/>
    <mergeCell ref="E616:F616"/>
    <mergeCell ref="C617:D617"/>
    <mergeCell ref="G618:H618"/>
    <mergeCell ref="A620:N623"/>
    <mergeCell ref="F655:G655"/>
    <mergeCell ref="F652:G652"/>
    <mergeCell ref="F654:G654"/>
    <mergeCell ref="F649:G649"/>
    <mergeCell ref="F651:G651"/>
    <mergeCell ref="F650:G650"/>
    <mergeCell ref="F653:G653"/>
    <mergeCell ref="F698:G698"/>
    <mergeCell ref="F699:G699"/>
    <mergeCell ref="B663:E663"/>
    <mergeCell ref="F670:G670"/>
    <mergeCell ref="F663:G663"/>
    <mergeCell ref="F664:G664"/>
    <mergeCell ref="F665:G665"/>
    <mergeCell ref="F666:G666"/>
    <mergeCell ref="F667:G667"/>
    <mergeCell ref="A673:G673"/>
    <mergeCell ref="B571:E571"/>
    <mergeCell ref="F571:G571"/>
    <mergeCell ref="B568:E568"/>
    <mergeCell ref="F568:G568"/>
    <mergeCell ref="B569:E569"/>
    <mergeCell ref="F569:G569"/>
    <mergeCell ref="B572:E572"/>
    <mergeCell ref="F572:G572"/>
    <mergeCell ref="A612:A613"/>
    <mergeCell ref="C613:D613"/>
    <mergeCell ref="E613:F613"/>
    <mergeCell ref="G613:H613"/>
    <mergeCell ref="F599:G599"/>
    <mergeCell ref="F600:G600"/>
    <mergeCell ref="F605:G605"/>
    <mergeCell ref="B576:E576"/>
    <mergeCell ref="F668:G668"/>
    <mergeCell ref="F669:G669"/>
    <mergeCell ref="H567:I567"/>
    <mergeCell ref="F567:G567"/>
    <mergeCell ref="H571:I571"/>
    <mergeCell ref="H572:I572"/>
    <mergeCell ref="F656:G656"/>
    <mergeCell ref="A659:G659"/>
    <mergeCell ref="B629:C629"/>
    <mergeCell ref="B630:C630"/>
    <mergeCell ref="H568:I568"/>
    <mergeCell ref="H569:I569"/>
    <mergeCell ref="H570:I570"/>
    <mergeCell ref="B570:E570"/>
    <mergeCell ref="F570:G570"/>
    <mergeCell ref="B567:E567"/>
    <mergeCell ref="B559:E559"/>
    <mergeCell ref="B560:E560"/>
    <mergeCell ref="A507:A509"/>
    <mergeCell ref="B507:B509"/>
    <mergeCell ref="A542:N544"/>
    <mergeCell ref="B563:E563"/>
    <mergeCell ref="F520:G520"/>
    <mergeCell ref="F521:G521"/>
    <mergeCell ref="B521:E521"/>
    <mergeCell ref="B556:G556"/>
    <mergeCell ref="B75:B77"/>
    <mergeCell ref="A234:N234"/>
    <mergeCell ref="B217:B219"/>
    <mergeCell ref="A220:A222"/>
    <mergeCell ref="B220:B222"/>
    <mergeCell ref="A211:A213"/>
    <mergeCell ref="B211:B213"/>
    <mergeCell ref="B330:C330"/>
    <mergeCell ref="A356:A358"/>
    <mergeCell ref="F513:G513"/>
    <mergeCell ref="A334:N334"/>
    <mergeCell ref="A403:A405"/>
    <mergeCell ref="B403:B405"/>
    <mergeCell ref="A497:A499"/>
    <mergeCell ref="B497:B499"/>
    <mergeCell ref="B503:C503"/>
    <mergeCell ref="A504:A506"/>
    <mergeCell ref="B504:B506"/>
    <mergeCell ref="A491:A493"/>
    <mergeCell ref="A174:A176"/>
    <mergeCell ref="B208:B210"/>
    <mergeCell ref="A171:A173"/>
    <mergeCell ref="B183:B185"/>
    <mergeCell ref="A186:A188"/>
    <mergeCell ref="B186:B188"/>
    <mergeCell ref="A180:A182"/>
    <mergeCell ref="B180:B182"/>
    <mergeCell ref="A200:M200"/>
    <mergeCell ref="A195:A197"/>
    <mergeCell ref="A177:A179"/>
    <mergeCell ref="B177:B179"/>
    <mergeCell ref="B204:C204"/>
    <mergeCell ref="A183:A185"/>
    <mergeCell ref="A189:A191"/>
    <mergeCell ref="B189:B191"/>
    <mergeCell ref="A192:A194"/>
    <mergeCell ref="B192:B194"/>
    <mergeCell ref="B195:B197"/>
    <mergeCell ref="B314:C314"/>
    <mergeCell ref="B315:C315"/>
    <mergeCell ref="A318:N318"/>
    <mergeCell ref="B313:C313"/>
    <mergeCell ref="B271:C271"/>
    <mergeCell ref="B272:C272"/>
    <mergeCell ref="B274:C274"/>
    <mergeCell ref="B277:C277"/>
    <mergeCell ref="B273:C273"/>
    <mergeCell ref="B331:C331"/>
    <mergeCell ref="A280:N280"/>
    <mergeCell ref="A295:N295"/>
    <mergeCell ref="B287:C287"/>
    <mergeCell ref="B288:C288"/>
    <mergeCell ref="B289:C289"/>
    <mergeCell ref="A283:M283"/>
    <mergeCell ref="A321:L321"/>
    <mergeCell ref="B311:C311"/>
    <mergeCell ref="B312:C312"/>
    <mergeCell ref="C726:D726"/>
    <mergeCell ref="B309:C309"/>
    <mergeCell ref="B310:C310"/>
    <mergeCell ref="A371:A373"/>
    <mergeCell ref="A418:A420"/>
    <mergeCell ref="B418:B420"/>
    <mergeCell ref="A412:A414"/>
    <mergeCell ref="B394:B396"/>
    <mergeCell ref="B371:B373"/>
    <mergeCell ref="B338:C338"/>
    <mergeCell ref="A29:P35"/>
    <mergeCell ref="A214:A216"/>
    <mergeCell ref="A208:A210"/>
    <mergeCell ref="B266:C266"/>
    <mergeCell ref="B214:B216"/>
    <mergeCell ref="A165:A167"/>
    <mergeCell ref="A205:A207"/>
    <mergeCell ref="B205:B207"/>
    <mergeCell ref="B171:B173"/>
    <mergeCell ref="B174:B176"/>
    <mergeCell ref="A379:N383"/>
    <mergeCell ref="A423:N428"/>
    <mergeCell ref="A237:N240"/>
    <mergeCell ref="A394:A396"/>
    <mergeCell ref="B325:C325"/>
    <mergeCell ref="B327:C327"/>
    <mergeCell ref="B352:C352"/>
    <mergeCell ref="B329:C329"/>
    <mergeCell ref="B326:C326"/>
    <mergeCell ref="A353:A355"/>
  </mergeCells>
  <conditionalFormatting sqref="I540:I541">
    <cfRule type="expression" priority="1" dxfId="0" stopIfTrue="1">
      <formula>ISERROR($I$15)</formula>
    </cfRule>
  </conditionalFormatting>
  <conditionalFormatting sqref="G537:G539">
    <cfRule type="expression" priority="2" dxfId="0" stopIfTrue="1">
      <formula>IF(OR($E$537="",$E$539=""),TRUE,FALSE)</formula>
    </cfRule>
  </conditionalFormatting>
  <conditionalFormatting sqref="D124:E124 D83:E83">
    <cfRule type="expression" priority="3" dxfId="0" stopIfTrue="1">
      <formula>ISERROR($D$15)</formula>
    </cfRule>
  </conditionalFormatting>
  <conditionalFormatting sqref="D537:F538">
    <cfRule type="expression" priority="4" dxfId="1" stopIfTrue="1">
      <formula>IF(AND(C537&lt;&gt;"",C539&lt;&gt;""),TRUE,FALSE)</formula>
    </cfRule>
  </conditionalFormatting>
  <printOptions horizontalCentered="1"/>
  <pageMargins left="0.7874015748031497" right="0.7874015748031497" top="0.7874015748031497" bottom="0" header="0" footer="0"/>
  <pageSetup horizontalDpi="300" verticalDpi="300" orientation="portrait" paperSize="9" scale="65" r:id="rId2"/>
  <headerFooter alignWithMargins="0">
    <oddHeader>&amp;C&amp;"Verdana,Negrito"&amp;9
BALANÇO SOCIAL 
DL nº 190/96, de 6 de Outubro</oddHeader>
    <oddFooter>&amp;R&amp;"Verdana,Negrito"&amp;9&amp;P/&amp;N</oddFooter>
  </headerFooter>
  <rowBreaks count="19" manualBreakCount="19">
    <brk id="36" max="15" man="1"/>
    <brk id="87" max="15" man="1"/>
    <brk id="128" max="15" man="1"/>
    <brk id="160" max="15" man="1"/>
    <brk id="201" max="255" man="1"/>
    <brk id="240" max="15" man="1"/>
    <brk id="263" max="255" man="1"/>
    <brk id="300" max="15" man="1"/>
    <brk id="336" max="15" man="1"/>
    <brk id="383" max="15" man="1"/>
    <brk id="428" max="15" man="1"/>
    <brk id="454" max="255" man="1"/>
    <brk id="499" max="15" man="1"/>
    <brk id="544" max="15" man="1"/>
    <brk id="572" max="15" man="1"/>
    <brk id="595" max="255" man="1"/>
    <brk id="624" max="255" man="1"/>
    <brk id="659" max="15" man="1"/>
    <brk id="685" max="255" man="1"/>
  </rowBreaks>
  <ignoredErrors>
    <ignoredError sqref="J205:J206 N373" formula="1"/>
    <ignoredError sqref="G537 O121" evalError="1"/>
  </ignoredErrors>
  <drawing r:id="rId1"/>
</worksheet>
</file>

<file path=xl/worksheets/sheet4.xml><?xml version="1.0" encoding="utf-8"?>
<worksheet xmlns="http://schemas.openxmlformats.org/spreadsheetml/2006/main" xmlns:r="http://schemas.openxmlformats.org/officeDocument/2006/relationships">
  <sheetPr codeName="Folha3">
    <tabColor indexed="50"/>
  </sheetPr>
  <dimension ref="A2:IV121"/>
  <sheetViews>
    <sheetView showGridLines="0" showRowColHeaders="0" workbookViewId="0" topLeftCell="A1">
      <selection activeCell="M54" sqref="M54"/>
    </sheetView>
  </sheetViews>
  <sheetFormatPr defaultColWidth="9.140625" defaultRowHeight="12.75"/>
  <cols>
    <col min="1" max="1" width="3.28125" style="90" customWidth="1"/>
    <col min="2" max="2" width="8.421875" style="89" customWidth="1"/>
    <col min="3" max="3" width="13.57421875" style="90" customWidth="1"/>
    <col min="4" max="4" width="2.57421875" style="90" customWidth="1"/>
    <col min="5" max="5" width="9.140625" style="89" customWidth="1"/>
    <col min="6" max="6" width="15.57421875" style="90" customWidth="1"/>
    <col min="7" max="16384" width="9.140625" style="90" customWidth="1"/>
  </cols>
  <sheetData>
    <row r="1" ht="12.75" customHeight="1"/>
    <row r="2" spans="5:256" ht="12.75" customHeight="1">
      <c r="E2" s="91"/>
      <c r="P2" s="112"/>
      <c r="Q2" s="112"/>
      <c r="R2" s="112"/>
      <c r="S2" s="112"/>
      <c r="T2" s="112"/>
      <c r="U2" s="112"/>
      <c r="V2" s="112"/>
      <c r="W2" s="112"/>
      <c r="X2" s="112"/>
      <c r="Y2" s="112"/>
      <c r="Z2" s="112"/>
      <c r="AA2" s="112"/>
      <c r="AB2" s="112"/>
      <c r="AC2" s="112"/>
      <c r="AD2" s="112"/>
      <c r="AE2" s="112"/>
      <c r="AF2" s="112"/>
      <c r="AG2" s="112"/>
      <c r="AH2" s="112"/>
      <c r="AI2" s="112"/>
      <c r="AJ2" s="112"/>
      <c r="AK2" s="112"/>
      <c r="AL2" s="112"/>
      <c r="AM2" s="112"/>
      <c r="AN2" s="112"/>
      <c r="AO2" s="112"/>
      <c r="AP2" s="112"/>
      <c r="AQ2" s="112"/>
      <c r="AR2" s="112"/>
      <c r="AS2" s="112"/>
      <c r="AT2" s="112"/>
      <c r="AU2" s="112"/>
      <c r="AV2" s="112"/>
      <c r="AW2" s="112"/>
      <c r="AX2" s="112"/>
      <c r="AY2" s="112"/>
      <c r="AZ2" s="112"/>
      <c r="BA2" s="112"/>
      <c r="BB2" s="112"/>
      <c r="BC2" s="112"/>
      <c r="BD2" s="112"/>
      <c r="BE2" s="112"/>
      <c r="BF2" s="112"/>
      <c r="BG2" s="112"/>
      <c r="BH2" s="112"/>
      <c r="BI2" s="112"/>
      <c r="BJ2" s="112"/>
      <c r="BK2" s="112"/>
      <c r="BL2" s="112"/>
      <c r="BM2" s="112"/>
      <c r="BN2" s="112"/>
      <c r="BO2" s="112"/>
      <c r="BP2" s="112"/>
      <c r="BQ2" s="112"/>
      <c r="BR2" s="112"/>
      <c r="BS2" s="112"/>
      <c r="BT2" s="112"/>
      <c r="BU2" s="112"/>
      <c r="BV2" s="112"/>
      <c r="BW2" s="112"/>
      <c r="BX2" s="112"/>
      <c r="BY2" s="112"/>
      <c r="BZ2" s="112"/>
      <c r="CA2" s="112"/>
      <c r="CB2" s="112"/>
      <c r="CC2" s="112"/>
      <c r="CD2" s="112"/>
      <c r="CE2" s="112"/>
      <c r="CF2" s="112"/>
      <c r="CG2" s="112"/>
      <c r="CH2" s="112"/>
      <c r="CI2" s="112"/>
      <c r="CJ2" s="112"/>
      <c r="CK2" s="112"/>
      <c r="CL2" s="112"/>
      <c r="CM2" s="112"/>
      <c r="CN2" s="112"/>
      <c r="CO2" s="112"/>
      <c r="CP2" s="112"/>
      <c r="CQ2" s="112"/>
      <c r="CR2" s="112"/>
      <c r="CS2" s="112"/>
      <c r="CT2" s="112"/>
      <c r="CU2" s="112"/>
      <c r="CV2" s="112"/>
      <c r="CW2" s="112"/>
      <c r="CX2" s="112"/>
      <c r="CY2" s="112"/>
      <c r="CZ2" s="112"/>
      <c r="DA2" s="112"/>
      <c r="DB2" s="112"/>
      <c r="DC2" s="112"/>
      <c r="DD2" s="112"/>
      <c r="DE2" s="112"/>
      <c r="DF2" s="112"/>
      <c r="DG2" s="112"/>
      <c r="DH2" s="112"/>
      <c r="DI2" s="112"/>
      <c r="DJ2" s="112"/>
      <c r="DK2" s="112"/>
      <c r="DL2" s="112"/>
      <c r="DM2" s="112"/>
      <c r="DN2" s="112"/>
      <c r="DO2" s="112"/>
      <c r="DP2" s="112"/>
      <c r="DQ2" s="112"/>
      <c r="DR2" s="112"/>
      <c r="DS2" s="112"/>
      <c r="DT2" s="112"/>
      <c r="DU2" s="112"/>
      <c r="DV2" s="112"/>
      <c r="DW2" s="112"/>
      <c r="DX2" s="112"/>
      <c r="DY2" s="112"/>
      <c r="DZ2" s="112"/>
      <c r="EA2" s="112"/>
      <c r="EB2" s="112"/>
      <c r="EC2" s="112"/>
      <c r="ED2" s="112"/>
      <c r="EE2" s="112"/>
      <c r="EF2" s="112"/>
      <c r="EG2" s="112"/>
      <c r="EH2" s="112"/>
      <c r="EI2" s="112"/>
      <c r="EJ2" s="112"/>
      <c r="EK2" s="112"/>
      <c r="EL2" s="112"/>
      <c r="EM2" s="112"/>
      <c r="EN2" s="112"/>
      <c r="EO2" s="112"/>
      <c r="EP2" s="112"/>
      <c r="EQ2" s="112"/>
      <c r="ER2" s="112"/>
      <c r="ES2" s="112"/>
      <c r="ET2" s="112"/>
      <c r="EU2" s="112"/>
      <c r="EV2" s="112"/>
      <c r="EW2" s="112"/>
      <c r="EX2" s="112"/>
      <c r="EY2" s="112"/>
      <c r="EZ2" s="112"/>
      <c r="FA2" s="112"/>
      <c r="FB2" s="112"/>
      <c r="FC2" s="112"/>
      <c r="FD2" s="112"/>
      <c r="FE2" s="112"/>
      <c r="FF2" s="112"/>
      <c r="FG2" s="112"/>
      <c r="FH2" s="112"/>
      <c r="FI2" s="112"/>
      <c r="FJ2" s="112"/>
      <c r="FK2" s="112"/>
      <c r="FL2" s="112"/>
      <c r="FM2" s="112"/>
      <c r="FN2" s="112"/>
      <c r="FO2" s="112"/>
      <c r="FP2" s="112"/>
      <c r="FQ2" s="112"/>
      <c r="FR2" s="112"/>
      <c r="FS2" s="112"/>
      <c r="FT2" s="112"/>
      <c r="FU2" s="112"/>
      <c r="FV2" s="112"/>
      <c r="FW2" s="112"/>
      <c r="FX2" s="112"/>
      <c r="FY2" s="112"/>
      <c r="FZ2" s="112"/>
      <c r="GA2" s="112"/>
      <c r="GB2" s="112"/>
      <c r="GC2" s="112"/>
      <c r="GD2" s="112"/>
      <c r="GE2" s="112"/>
      <c r="GF2" s="112"/>
      <c r="GG2" s="112"/>
      <c r="GH2" s="112"/>
      <c r="GI2" s="112"/>
      <c r="GJ2" s="112"/>
      <c r="GK2" s="112"/>
      <c r="GL2" s="112"/>
      <c r="GM2" s="112"/>
      <c r="GN2" s="112"/>
      <c r="GO2" s="112"/>
      <c r="GP2" s="112"/>
      <c r="GQ2" s="112"/>
      <c r="GR2" s="112"/>
      <c r="GS2" s="112"/>
      <c r="GT2" s="112"/>
      <c r="GU2" s="112"/>
      <c r="GV2" s="112"/>
      <c r="GW2" s="112"/>
      <c r="GX2" s="112"/>
      <c r="GY2" s="112"/>
      <c r="GZ2" s="112"/>
      <c r="HA2" s="112"/>
      <c r="HB2" s="112"/>
      <c r="HC2" s="112"/>
      <c r="HD2" s="112"/>
      <c r="HE2" s="112"/>
      <c r="HF2" s="112"/>
      <c r="HG2" s="112"/>
      <c r="HH2" s="112"/>
      <c r="HI2" s="112"/>
      <c r="HJ2" s="112"/>
      <c r="HK2" s="112"/>
      <c r="HL2" s="112"/>
      <c r="HM2" s="112"/>
      <c r="HN2" s="112"/>
      <c r="HO2" s="112"/>
      <c r="HP2" s="112"/>
      <c r="HQ2" s="112"/>
      <c r="HR2" s="112"/>
      <c r="HS2" s="112"/>
      <c r="HT2" s="112"/>
      <c r="HU2" s="112"/>
      <c r="HV2" s="112"/>
      <c r="HW2" s="112"/>
      <c r="HX2" s="112"/>
      <c r="HY2" s="112"/>
      <c r="HZ2" s="112"/>
      <c r="IA2" s="112"/>
      <c r="IB2" s="112"/>
      <c r="IC2" s="112"/>
      <c r="ID2" s="112"/>
      <c r="IE2" s="112"/>
      <c r="IF2" s="112"/>
      <c r="IG2" s="112"/>
      <c r="IH2" s="112"/>
      <c r="II2" s="112"/>
      <c r="IJ2" s="112"/>
      <c r="IK2" s="112"/>
      <c r="IL2" s="112"/>
      <c r="IM2" s="112"/>
      <c r="IN2" s="112"/>
      <c r="IO2" s="112"/>
      <c r="IP2" s="112"/>
      <c r="IQ2" s="112"/>
      <c r="IR2" s="112"/>
      <c r="IS2" s="112"/>
      <c r="IT2" s="112"/>
      <c r="IU2" s="112"/>
      <c r="IV2" s="112"/>
    </row>
    <row r="3" spans="2:256" ht="12.75" customHeight="1">
      <c r="B3" s="92" t="s">
        <v>468</v>
      </c>
      <c r="C3" s="93"/>
      <c r="E3" s="94" t="s">
        <v>467</v>
      </c>
      <c r="F3" s="93"/>
      <c r="G3" s="93"/>
      <c r="H3" s="93"/>
      <c r="I3" s="93"/>
      <c r="J3" s="93"/>
      <c r="K3" s="93"/>
      <c r="L3" s="93"/>
      <c r="M3" s="93"/>
      <c r="N3" s="93"/>
      <c r="O3" s="93"/>
      <c r="P3" s="112"/>
      <c r="Q3" s="112"/>
      <c r="R3" s="112"/>
      <c r="S3" s="112"/>
      <c r="T3" s="112"/>
      <c r="U3" s="112"/>
      <c r="V3" s="112"/>
      <c r="W3" s="112"/>
      <c r="X3" s="112"/>
      <c r="Y3" s="112"/>
      <c r="Z3" s="112"/>
      <c r="AA3" s="112"/>
      <c r="AB3" s="112"/>
      <c r="AC3" s="112"/>
      <c r="AD3" s="112"/>
      <c r="AE3" s="112"/>
      <c r="AF3" s="112"/>
      <c r="AG3" s="112"/>
      <c r="AH3" s="112"/>
      <c r="AI3" s="112"/>
      <c r="AJ3" s="112"/>
      <c r="AK3" s="112"/>
      <c r="AL3" s="112"/>
      <c r="AM3" s="112"/>
      <c r="AN3" s="112"/>
      <c r="AO3" s="112"/>
      <c r="AP3" s="112"/>
      <c r="AQ3" s="112"/>
      <c r="AR3" s="112"/>
      <c r="AS3" s="112"/>
      <c r="AT3" s="112"/>
      <c r="AU3" s="112"/>
      <c r="AV3" s="112"/>
      <c r="AW3" s="112"/>
      <c r="AX3" s="112"/>
      <c r="AY3" s="112"/>
      <c r="AZ3" s="112"/>
      <c r="BA3" s="112"/>
      <c r="BB3" s="112"/>
      <c r="BC3" s="112"/>
      <c r="BD3" s="112"/>
      <c r="BE3" s="112"/>
      <c r="BF3" s="112"/>
      <c r="BG3" s="112"/>
      <c r="BH3" s="112"/>
      <c r="BI3" s="112"/>
      <c r="BJ3" s="112"/>
      <c r="BK3" s="112"/>
      <c r="BL3" s="112"/>
      <c r="BM3" s="112"/>
      <c r="BN3" s="112"/>
      <c r="BO3" s="112"/>
      <c r="BP3" s="112"/>
      <c r="BQ3" s="112"/>
      <c r="BR3" s="112"/>
      <c r="BS3" s="112"/>
      <c r="BT3" s="112"/>
      <c r="BU3" s="112"/>
      <c r="BV3" s="112"/>
      <c r="BW3" s="112"/>
      <c r="BX3" s="112"/>
      <c r="BY3" s="112"/>
      <c r="BZ3" s="112"/>
      <c r="CA3" s="112"/>
      <c r="CB3" s="112"/>
      <c r="CC3" s="112"/>
      <c r="CD3" s="112"/>
      <c r="CE3" s="112"/>
      <c r="CF3" s="112"/>
      <c r="CG3" s="112"/>
      <c r="CH3" s="112"/>
      <c r="CI3" s="112"/>
      <c r="CJ3" s="112"/>
      <c r="CK3" s="112"/>
      <c r="CL3" s="112"/>
      <c r="CM3" s="112"/>
      <c r="CN3" s="112"/>
      <c r="CO3" s="112"/>
      <c r="CP3" s="112"/>
      <c r="CQ3" s="112"/>
      <c r="CR3" s="112"/>
      <c r="CS3" s="112"/>
      <c r="CT3" s="112"/>
      <c r="CU3" s="112"/>
      <c r="CV3" s="112"/>
      <c r="CW3" s="112"/>
      <c r="CX3" s="112"/>
      <c r="CY3" s="112"/>
      <c r="CZ3" s="112"/>
      <c r="DA3" s="112"/>
      <c r="DB3" s="112"/>
      <c r="DC3" s="112"/>
      <c r="DD3" s="112"/>
      <c r="DE3" s="112"/>
      <c r="DF3" s="112"/>
      <c r="DG3" s="112"/>
      <c r="DH3" s="112"/>
      <c r="DI3" s="112"/>
      <c r="DJ3" s="112"/>
      <c r="DK3" s="112"/>
      <c r="DL3" s="112"/>
      <c r="DM3" s="112"/>
      <c r="DN3" s="112"/>
      <c r="DO3" s="112"/>
      <c r="DP3" s="112"/>
      <c r="DQ3" s="112"/>
      <c r="DR3" s="112"/>
      <c r="DS3" s="112"/>
      <c r="DT3" s="112"/>
      <c r="DU3" s="112"/>
      <c r="DV3" s="112"/>
      <c r="DW3" s="112"/>
      <c r="DX3" s="112"/>
      <c r="DY3" s="112"/>
      <c r="DZ3" s="112"/>
      <c r="EA3" s="112"/>
      <c r="EB3" s="112"/>
      <c r="EC3" s="112"/>
      <c r="ED3" s="112"/>
      <c r="EE3" s="112"/>
      <c r="EF3" s="112"/>
      <c r="EG3" s="112"/>
      <c r="EH3" s="112"/>
      <c r="EI3" s="112"/>
      <c r="EJ3" s="112"/>
      <c r="EK3" s="112"/>
      <c r="EL3" s="112"/>
      <c r="EM3" s="112"/>
      <c r="EN3" s="112"/>
      <c r="EO3" s="112"/>
      <c r="EP3" s="112"/>
      <c r="EQ3" s="112"/>
      <c r="ER3" s="112"/>
      <c r="ES3" s="112"/>
      <c r="ET3" s="112"/>
      <c r="EU3" s="112"/>
      <c r="EV3" s="112"/>
      <c r="EW3" s="112"/>
      <c r="EX3" s="112"/>
      <c r="EY3" s="112"/>
      <c r="EZ3" s="112"/>
      <c r="FA3" s="112"/>
      <c r="FB3" s="112"/>
      <c r="FC3" s="112"/>
      <c r="FD3" s="112"/>
      <c r="FE3" s="112"/>
      <c r="FF3" s="112"/>
      <c r="FG3" s="112"/>
      <c r="FH3" s="112"/>
      <c r="FI3" s="112"/>
      <c r="FJ3" s="112"/>
      <c r="FK3" s="112"/>
      <c r="FL3" s="112"/>
      <c r="FM3" s="112"/>
      <c r="FN3" s="112"/>
      <c r="FO3" s="112"/>
      <c r="FP3" s="112"/>
      <c r="FQ3" s="112"/>
      <c r="FR3" s="112"/>
      <c r="FS3" s="112"/>
      <c r="FT3" s="112"/>
      <c r="FU3" s="112"/>
      <c r="FV3" s="112"/>
      <c r="FW3" s="112"/>
      <c r="FX3" s="112"/>
      <c r="FY3" s="112"/>
      <c r="FZ3" s="112"/>
      <c r="GA3" s="112"/>
      <c r="GB3" s="112"/>
      <c r="GC3" s="112"/>
      <c r="GD3" s="112"/>
      <c r="GE3" s="112"/>
      <c r="GF3" s="112"/>
      <c r="GG3" s="112"/>
      <c r="GH3" s="112"/>
      <c r="GI3" s="112"/>
      <c r="GJ3" s="112"/>
      <c r="GK3" s="112"/>
      <c r="GL3" s="112"/>
      <c r="GM3" s="112"/>
      <c r="GN3" s="112"/>
      <c r="GO3" s="112"/>
      <c r="GP3" s="112"/>
      <c r="GQ3" s="112"/>
      <c r="GR3" s="112"/>
      <c r="GS3" s="112"/>
      <c r="GT3" s="112"/>
      <c r="GU3" s="112"/>
      <c r="GV3" s="112"/>
      <c r="GW3" s="112"/>
      <c r="GX3" s="112"/>
      <c r="GY3" s="112"/>
      <c r="GZ3" s="112"/>
      <c r="HA3" s="112"/>
      <c r="HB3" s="112"/>
      <c r="HC3" s="112"/>
      <c r="HD3" s="112"/>
      <c r="HE3" s="112"/>
      <c r="HF3" s="112"/>
      <c r="HG3" s="112"/>
      <c r="HH3" s="112"/>
      <c r="HI3" s="112"/>
      <c r="HJ3" s="112"/>
      <c r="HK3" s="112"/>
      <c r="HL3" s="112"/>
      <c r="HM3" s="112"/>
      <c r="HN3" s="112"/>
      <c r="HO3" s="112"/>
      <c r="HP3" s="112"/>
      <c r="HQ3" s="112"/>
      <c r="HR3" s="112"/>
      <c r="HS3" s="112"/>
      <c r="HT3" s="112"/>
      <c r="HU3" s="112"/>
      <c r="HV3" s="112"/>
      <c r="HW3" s="112"/>
      <c r="HX3" s="112"/>
      <c r="HY3" s="112"/>
      <c r="HZ3" s="112"/>
      <c r="IA3" s="112"/>
      <c r="IB3" s="112"/>
      <c r="IC3" s="112"/>
      <c r="ID3" s="112"/>
      <c r="IE3" s="112"/>
      <c r="IF3" s="112"/>
      <c r="IG3" s="112"/>
      <c r="IH3" s="112"/>
      <c r="II3" s="112"/>
      <c r="IJ3" s="112"/>
      <c r="IK3" s="112"/>
      <c r="IL3" s="112"/>
      <c r="IM3" s="112"/>
      <c r="IN3" s="112"/>
      <c r="IO3" s="112"/>
      <c r="IP3" s="112"/>
      <c r="IQ3" s="112"/>
      <c r="IR3" s="112"/>
      <c r="IS3" s="112"/>
      <c r="IT3" s="112"/>
      <c r="IU3" s="112"/>
      <c r="IV3" s="112"/>
    </row>
    <row r="4" spans="2:256" ht="12.75" customHeight="1">
      <c r="B4" s="95"/>
      <c r="C4" s="95"/>
      <c r="D4" s="95"/>
      <c r="E4" s="95"/>
      <c r="F4" s="95"/>
      <c r="G4" s="95"/>
      <c r="H4" s="95"/>
      <c r="I4" s="95"/>
      <c r="J4" s="95"/>
      <c r="K4" s="95"/>
      <c r="L4" s="95"/>
      <c r="M4" s="95"/>
      <c r="N4" s="95"/>
      <c r="O4" s="95"/>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c r="BD4" s="111"/>
      <c r="BE4" s="111"/>
      <c r="BF4" s="111"/>
      <c r="BG4" s="111"/>
      <c r="BH4" s="111"/>
      <c r="BI4" s="111"/>
      <c r="BJ4" s="111"/>
      <c r="BK4" s="111"/>
      <c r="BL4" s="111"/>
      <c r="BM4" s="111"/>
      <c r="BN4" s="111"/>
      <c r="BO4" s="111"/>
      <c r="BP4" s="111"/>
      <c r="BQ4" s="111"/>
      <c r="BR4" s="111"/>
      <c r="BS4" s="111"/>
      <c r="BT4" s="111"/>
      <c r="BU4" s="111"/>
      <c r="BV4" s="111"/>
      <c r="BW4" s="111"/>
      <c r="BX4" s="111"/>
      <c r="BY4" s="111"/>
      <c r="BZ4" s="111"/>
      <c r="CA4" s="111"/>
      <c r="CB4" s="111"/>
      <c r="CC4" s="111"/>
      <c r="CD4" s="111"/>
      <c r="CE4" s="111"/>
      <c r="CF4" s="111"/>
      <c r="CG4" s="111"/>
      <c r="CH4" s="111"/>
      <c r="CI4" s="111"/>
      <c r="CJ4" s="111"/>
      <c r="CK4" s="111"/>
      <c r="CL4" s="111"/>
      <c r="CM4" s="111"/>
      <c r="CN4" s="111"/>
      <c r="CO4" s="111"/>
      <c r="CP4" s="111"/>
      <c r="CQ4" s="111"/>
      <c r="CR4" s="111"/>
      <c r="CS4" s="111"/>
      <c r="CT4" s="111"/>
      <c r="CU4" s="111"/>
      <c r="CV4" s="111"/>
      <c r="CW4" s="111"/>
      <c r="CX4" s="111"/>
      <c r="CY4" s="111"/>
      <c r="CZ4" s="111"/>
      <c r="DA4" s="111"/>
      <c r="DB4" s="111"/>
      <c r="DC4" s="111"/>
      <c r="DD4" s="111"/>
      <c r="DE4" s="111"/>
      <c r="DF4" s="111"/>
      <c r="DG4" s="111"/>
      <c r="DH4" s="111"/>
      <c r="DI4" s="111"/>
      <c r="DJ4" s="111"/>
      <c r="DK4" s="111"/>
      <c r="DL4" s="111"/>
      <c r="DM4" s="111"/>
      <c r="DN4" s="111"/>
      <c r="DO4" s="111"/>
      <c r="DP4" s="111"/>
      <c r="DQ4" s="111"/>
      <c r="DR4" s="111"/>
      <c r="DS4" s="111"/>
      <c r="DT4" s="111"/>
      <c r="DU4" s="111"/>
      <c r="DV4" s="111"/>
      <c r="DW4" s="111"/>
      <c r="DX4" s="111"/>
      <c r="DY4" s="111"/>
      <c r="DZ4" s="111"/>
      <c r="EA4" s="111"/>
      <c r="EB4" s="111"/>
      <c r="EC4" s="111"/>
      <c r="ED4" s="111"/>
      <c r="EE4" s="111"/>
      <c r="EF4" s="111"/>
      <c r="EG4" s="111"/>
      <c r="EH4" s="111"/>
      <c r="EI4" s="111"/>
      <c r="EJ4" s="111"/>
      <c r="EK4" s="111"/>
      <c r="EL4" s="111"/>
      <c r="EM4" s="111"/>
      <c r="EN4" s="111"/>
      <c r="EO4" s="111"/>
      <c r="EP4" s="111"/>
      <c r="EQ4" s="111"/>
      <c r="ER4" s="111"/>
      <c r="ES4" s="111"/>
      <c r="ET4" s="111"/>
      <c r="EU4" s="111"/>
      <c r="EV4" s="111"/>
      <c r="EW4" s="111"/>
      <c r="EX4" s="111"/>
      <c r="EY4" s="111"/>
      <c r="EZ4" s="111"/>
      <c r="FA4" s="111"/>
      <c r="FB4" s="111"/>
      <c r="FC4" s="111"/>
      <c r="FD4" s="111"/>
      <c r="FE4" s="111"/>
      <c r="FF4" s="111"/>
      <c r="FG4" s="111"/>
      <c r="FH4" s="111"/>
      <c r="FI4" s="111"/>
      <c r="FJ4" s="111"/>
      <c r="FK4" s="111"/>
      <c r="FL4" s="111"/>
      <c r="FM4" s="111"/>
      <c r="FN4" s="111"/>
      <c r="FO4" s="111"/>
      <c r="FP4" s="111"/>
      <c r="FQ4" s="111"/>
      <c r="FR4" s="111"/>
      <c r="FS4" s="111"/>
      <c r="FT4" s="111"/>
      <c r="FU4" s="111"/>
      <c r="FV4" s="111"/>
      <c r="FW4" s="111"/>
      <c r="FX4" s="111"/>
      <c r="FY4" s="111"/>
      <c r="FZ4" s="111"/>
      <c r="GA4" s="111"/>
      <c r="GB4" s="111"/>
      <c r="GC4" s="111"/>
      <c r="GD4" s="111"/>
      <c r="GE4" s="111"/>
      <c r="GF4" s="111"/>
      <c r="GG4" s="111"/>
      <c r="GH4" s="111"/>
      <c r="GI4" s="111"/>
      <c r="GJ4" s="111"/>
      <c r="GK4" s="111"/>
      <c r="GL4" s="111"/>
      <c r="GM4" s="111"/>
      <c r="GN4" s="111"/>
      <c r="GO4" s="111"/>
      <c r="GP4" s="111"/>
      <c r="GQ4" s="111"/>
      <c r="GR4" s="111"/>
      <c r="GS4" s="111"/>
      <c r="GT4" s="111"/>
      <c r="GU4" s="111"/>
      <c r="GV4" s="111"/>
      <c r="GW4" s="111"/>
      <c r="GX4" s="111"/>
      <c r="GY4" s="111"/>
      <c r="GZ4" s="111"/>
      <c r="HA4" s="111"/>
      <c r="HB4" s="111"/>
      <c r="HC4" s="111"/>
      <c r="HD4" s="111"/>
      <c r="HE4" s="111"/>
      <c r="HF4" s="111"/>
      <c r="HG4" s="111"/>
      <c r="HH4" s="111"/>
      <c r="HI4" s="111"/>
      <c r="HJ4" s="111"/>
      <c r="HK4" s="111"/>
      <c r="HL4" s="111"/>
      <c r="HM4" s="111"/>
      <c r="HN4" s="111"/>
      <c r="HO4" s="111"/>
      <c r="HP4" s="111"/>
      <c r="HQ4" s="111"/>
      <c r="HR4" s="111"/>
      <c r="HS4" s="111"/>
      <c r="HT4" s="111"/>
      <c r="HU4" s="111"/>
      <c r="HV4" s="111"/>
      <c r="HW4" s="111"/>
      <c r="HX4" s="111"/>
      <c r="HY4" s="111"/>
      <c r="HZ4" s="111"/>
      <c r="IA4" s="111"/>
      <c r="IB4" s="111"/>
      <c r="IC4" s="111"/>
      <c r="ID4" s="111"/>
      <c r="IE4" s="111"/>
      <c r="IF4" s="111"/>
      <c r="IG4" s="111"/>
      <c r="IH4" s="111"/>
      <c r="II4" s="111"/>
      <c r="IJ4" s="111"/>
      <c r="IK4" s="111"/>
      <c r="IL4" s="111"/>
      <c r="IM4" s="111"/>
      <c r="IN4" s="111"/>
      <c r="IO4" s="111"/>
      <c r="IP4" s="111"/>
      <c r="IQ4" s="111"/>
      <c r="IR4" s="111"/>
      <c r="IS4" s="111"/>
      <c r="IT4" s="111"/>
      <c r="IU4" s="111"/>
      <c r="IV4" s="111"/>
    </row>
    <row r="5" spans="2:15" ht="12.75" customHeight="1">
      <c r="B5" s="95"/>
      <c r="C5" s="95"/>
      <c r="D5" s="95"/>
      <c r="E5" s="95"/>
      <c r="F5" s="95"/>
      <c r="G5" s="95"/>
      <c r="H5" s="95"/>
      <c r="I5" s="95"/>
      <c r="J5" s="95"/>
      <c r="K5" s="95"/>
      <c r="L5" s="95"/>
      <c r="M5" s="95"/>
      <c r="N5" s="95"/>
      <c r="O5" s="95"/>
    </row>
    <row r="6" spans="2:256" ht="12.75" customHeight="1">
      <c r="B6" s="695" t="s">
        <v>556</v>
      </c>
      <c r="C6" s="695"/>
      <c r="D6" s="96"/>
      <c r="E6" s="97" t="str">
        <f>IF(E7="...","Preenchido",IF(E7="Por favor preencha todas as células em aberto. Se não existirem ocorrências a registar deverá introduzir o número zero.","Por preencher","Preenchido com erros!"))</f>
        <v>Por preencher</v>
      </c>
      <c r="F6" s="98"/>
      <c r="G6" s="99" t="str">
        <f>IF('III - Mapas'!P6&lt;&gt;0,"Por favor preencha todas as células em aberto. Se não existirem ocorrências a registar deverá introduzir o número zero.",IF('III - Mapas'!P21="ERRO","Ao fazer referência a 'outras situações' no ponto 1.1.6., deverá obrigatoriamente discriminá-las no campo destinado às anotações.","..."))</f>
        <v>Por favor preencha todas as células em aberto. Se não existirem ocorrências a registar deverá introduzir o número zero.</v>
      </c>
      <c r="H6" s="100"/>
      <c r="I6" s="100"/>
      <c r="J6" s="100"/>
      <c r="K6" s="100"/>
      <c r="L6" s="100"/>
      <c r="M6" s="100"/>
      <c r="N6" s="100"/>
      <c r="O6" s="100"/>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c r="BD6" s="110"/>
      <c r="BE6" s="110"/>
      <c r="BF6" s="110"/>
      <c r="BG6" s="110"/>
      <c r="BH6" s="110"/>
      <c r="BI6" s="110"/>
      <c r="BJ6" s="110"/>
      <c r="BK6" s="110"/>
      <c r="BL6" s="110"/>
      <c r="BM6" s="110"/>
      <c r="BN6" s="110"/>
      <c r="BO6" s="110"/>
      <c r="BP6" s="110"/>
      <c r="BQ6" s="110"/>
      <c r="BR6" s="110"/>
      <c r="BS6" s="110"/>
      <c r="BT6" s="110"/>
      <c r="BU6" s="110"/>
      <c r="BV6" s="110"/>
      <c r="BW6" s="110"/>
      <c r="BX6" s="110"/>
      <c r="BY6" s="110"/>
      <c r="BZ6" s="110"/>
      <c r="CA6" s="110"/>
      <c r="CB6" s="110"/>
      <c r="CC6" s="110"/>
      <c r="CD6" s="110"/>
      <c r="CE6" s="110"/>
      <c r="CF6" s="110"/>
      <c r="CG6" s="110"/>
      <c r="CH6" s="110"/>
      <c r="CI6" s="110"/>
      <c r="CJ6" s="110"/>
      <c r="CK6" s="110"/>
      <c r="CL6" s="110"/>
      <c r="CM6" s="110"/>
      <c r="CN6" s="110"/>
      <c r="CO6" s="110"/>
      <c r="CP6" s="110"/>
      <c r="CQ6" s="110"/>
      <c r="CR6" s="110"/>
      <c r="CS6" s="110"/>
      <c r="CT6" s="110"/>
      <c r="CU6" s="110"/>
      <c r="CV6" s="110"/>
      <c r="CW6" s="110"/>
      <c r="CX6" s="110"/>
      <c r="CY6" s="110"/>
      <c r="CZ6" s="110"/>
      <c r="DA6" s="110"/>
      <c r="DB6" s="110"/>
      <c r="DC6" s="110"/>
      <c r="DD6" s="110"/>
      <c r="DE6" s="110"/>
      <c r="DF6" s="110"/>
      <c r="DG6" s="110"/>
      <c r="DH6" s="110"/>
      <c r="DI6" s="110"/>
      <c r="DJ6" s="110"/>
      <c r="DK6" s="110"/>
      <c r="DL6" s="110"/>
      <c r="DM6" s="110"/>
      <c r="DN6" s="110"/>
      <c r="DO6" s="110"/>
      <c r="DP6" s="110"/>
      <c r="DQ6" s="110"/>
      <c r="DR6" s="110"/>
      <c r="DS6" s="110"/>
      <c r="DT6" s="110"/>
      <c r="DU6" s="110"/>
      <c r="DV6" s="110"/>
      <c r="DW6" s="110"/>
      <c r="DX6" s="110"/>
      <c r="DY6" s="110"/>
      <c r="DZ6" s="110"/>
      <c r="EA6" s="110"/>
      <c r="EB6" s="110"/>
      <c r="EC6" s="110"/>
      <c r="ED6" s="110"/>
      <c r="EE6" s="110"/>
      <c r="EF6" s="110"/>
      <c r="EG6" s="110"/>
      <c r="EH6" s="110"/>
      <c r="EI6" s="110"/>
      <c r="EJ6" s="110"/>
      <c r="EK6" s="110"/>
      <c r="EL6" s="110"/>
      <c r="EM6" s="110"/>
      <c r="EN6" s="110"/>
      <c r="EO6" s="110"/>
      <c r="EP6" s="110"/>
      <c r="EQ6" s="110"/>
      <c r="ER6" s="110"/>
      <c r="ES6" s="110"/>
      <c r="ET6" s="110"/>
      <c r="EU6" s="110"/>
      <c r="EV6" s="110"/>
      <c r="EW6" s="110"/>
      <c r="EX6" s="110"/>
      <c r="EY6" s="110"/>
      <c r="EZ6" s="110"/>
      <c r="FA6" s="110"/>
      <c r="FB6" s="110"/>
      <c r="FC6" s="110"/>
      <c r="FD6" s="110"/>
      <c r="FE6" s="110"/>
      <c r="FF6" s="110"/>
      <c r="FG6" s="110"/>
      <c r="FH6" s="110"/>
      <c r="FI6" s="110"/>
      <c r="FJ6" s="110"/>
      <c r="FK6" s="110"/>
      <c r="FL6" s="110"/>
      <c r="FM6" s="110"/>
      <c r="FN6" s="110"/>
      <c r="FO6" s="110"/>
      <c r="FP6" s="110"/>
      <c r="FQ6" s="110"/>
      <c r="FR6" s="110"/>
      <c r="FS6" s="110"/>
      <c r="FT6" s="110"/>
      <c r="FU6" s="110"/>
      <c r="FV6" s="110"/>
      <c r="FW6" s="110"/>
      <c r="FX6" s="110"/>
      <c r="FY6" s="110"/>
      <c r="FZ6" s="110"/>
      <c r="GA6" s="110"/>
      <c r="GB6" s="110"/>
      <c r="GC6" s="110"/>
      <c r="GD6" s="110"/>
      <c r="GE6" s="110"/>
      <c r="GF6" s="110"/>
      <c r="GG6" s="110"/>
      <c r="GH6" s="110"/>
      <c r="GI6" s="110"/>
      <c r="GJ6" s="110"/>
      <c r="GK6" s="110"/>
      <c r="GL6" s="110"/>
      <c r="GM6" s="110"/>
      <c r="GN6" s="110"/>
      <c r="GO6" s="110"/>
      <c r="GP6" s="110"/>
      <c r="GQ6" s="110"/>
      <c r="GR6" s="110"/>
      <c r="GS6" s="110"/>
      <c r="GT6" s="110"/>
      <c r="GU6" s="110"/>
      <c r="GV6" s="110"/>
      <c r="GW6" s="110"/>
      <c r="GX6" s="110"/>
      <c r="GY6" s="110"/>
      <c r="GZ6" s="110"/>
      <c r="HA6" s="110"/>
      <c r="HB6" s="110"/>
      <c r="HC6" s="110"/>
      <c r="HD6" s="110"/>
      <c r="HE6" s="110"/>
      <c r="HF6" s="110"/>
      <c r="HG6" s="110"/>
      <c r="HH6" s="110"/>
      <c r="HI6" s="110"/>
      <c r="HJ6" s="110"/>
      <c r="HK6" s="110"/>
      <c r="HL6" s="110"/>
      <c r="HM6" s="110"/>
      <c r="HN6" s="110"/>
      <c r="HO6" s="110"/>
      <c r="HP6" s="110"/>
      <c r="HQ6" s="110"/>
      <c r="HR6" s="110"/>
      <c r="HS6" s="110"/>
      <c r="HT6" s="110"/>
      <c r="HU6" s="110"/>
      <c r="HV6" s="110"/>
      <c r="HW6" s="110"/>
      <c r="HX6" s="110"/>
      <c r="HY6" s="110"/>
      <c r="HZ6" s="110"/>
      <c r="IA6" s="110"/>
      <c r="IB6" s="110"/>
      <c r="IC6" s="110"/>
      <c r="ID6" s="110"/>
      <c r="IE6" s="110"/>
      <c r="IF6" s="110"/>
      <c r="IG6" s="110"/>
      <c r="IH6" s="110"/>
      <c r="II6" s="110"/>
      <c r="IJ6" s="110"/>
      <c r="IK6" s="110"/>
      <c r="IL6" s="110"/>
      <c r="IM6" s="110"/>
      <c r="IN6" s="110"/>
      <c r="IO6" s="110"/>
      <c r="IP6" s="110"/>
      <c r="IQ6" s="110"/>
      <c r="IR6" s="110"/>
      <c r="IS6" s="110"/>
      <c r="IT6" s="110"/>
      <c r="IU6" s="110"/>
      <c r="IV6" s="110"/>
    </row>
    <row r="7" spans="2:256" ht="12.75" customHeight="1">
      <c r="B7" s="696"/>
      <c r="C7" s="696"/>
      <c r="D7" s="96"/>
      <c r="E7" s="109" t="str">
        <f>G6</f>
        <v>Por favor preencha todas as células em aberto. Se não existirem ocorrências a registar deverá introduzir o número zero.</v>
      </c>
      <c r="F7" s="104"/>
      <c r="G7" s="104"/>
      <c r="H7" s="104"/>
      <c r="I7" s="104"/>
      <c r="J7" s="104"/>
      <c r="K7" s="104"/>
      <c r="L7" s="104"/>
      <c r="M7" s="104"/>
      <c r="N7" s="104"/>
      <c r="O7" s="104"/>
      <c r="P7" s="105"/>
      <c r="Q7" s="105"/>
      <c r="R7" s="105"/>
      <c r="S7" s="105"/>
      <c r="T7" s="105"/>
      <c r="U7" s="105"/>
      <c r="V7" s="105"/>
      <c r="W7" s="105"/>
      <c r="X7" s="105"/>
      <c r="Y7" s="105"/>
      <c r="Z7" s="105"/>
      <c r="AA7" s="105"/>
      <c r="AB7" s="105"/>
      <c r="AC7" s="105"/>
      <c r="AD7" s="105"/>
      <c r="AE7" s="105"/>
      <c r="AF7" s="105"/>
      <c r="AG7" s="105"/>
      <c r="AH7" s="105"/>
      <c r="AI7" s="105"/>
      <c r="AJ7" s="105"/>
      <c r="AK7" s="105"/>
      <c r="AL7" s="105"/>
      <c r="AM7" s="105"/>
      <c r="AN7" s="105"/>
      <c r="AO7" s="105"/>
      <c r="AP7" s="105"/>
      <c r="AQ7" s="105"/>
      <c r="AR7" s="105"/>
      <c r="AS7" s="105"/>
      <c r="AT7" s="105"/>
      <c r="AU7" s="105"/>
      <c r="AV7" s="105"/>
      <c r="AW7" s="105"/>
      <c r="AX7" s="105"/>
      <c r="AY7" s="105"/>
      <c r="AZ7" s="105"/>
      <c r="BA7" s="105"/>
      <c r="BB7" s="105"/>
      <c r="BC7" s="105"/>
      <c r="BD7" s="105"/>
      <c r="BE7" s="105"/>
      <c r="BF7" s="105"/>
      <c r="BG7" s="105"/>
      <c r="BH7" s="105"/>
      <c r="BI7" s="105"/>
      <c r="BJ7" s="105"/>
      <c r="BK7" s="105"/>
      <c r="BL7" s="105"/>
      <c r="BM7" s="105"/>
      <c r="BN7" s="105"/>
      <c r="BO7" s="105"/>
      <c r="BP7" s="105"/>
      <c r="BQ7" s="105"/>
      <c r="BR7" s="105"/>
      <c r="BS7" s="105"/>
      <c r="BT7" s="105"/>
      <c r="BU7" s="105"/>
      <c r="BV7" s="105"/>
      <c r="BW7" s="105"/>
      <c r="BX7" s="105"/>
      <c r="BY7" s="105"/>
      <c r="BZ7" s="105"/>
      <c r="CA7" s="105"/>
      <c r="CB7" s="105"/>
      <c r="CC7" s="105"/>
      <c r="CD7" s="105"/>
      <c r="CE7" s="105"/>
      <c r="CF7" s="105"/>
      <c r="CG7" s="105"/>
      <c r="CH7" s="105"/>
      <c r="CI7" s="105"/>
      <c r="CJ7" s="105"/>
      <c r="CK7" s="105"/>
      <c r="CL7" s="105"/>
      <c r="CM7" s="105"/>
      <c r="CN7" s="105"/>
      <c r="CO7" s="105"/>
      <c r="CP7" s="105"/>
      <c r="CQ7" s="105"/>
      <c r="CR7" s="105"/>
      <c r="CS7" s="105"/>
      <c r="CT7" s="105"/>
      <c r="CU7" s="105"/>
      <c r="CV7" s="105"/>
      <c r="CW7" s="105"/>
      <c r="CX7" s="105"/>
      <c r="CY7" s="105"/>
      <c r="CZ7" s="105"/>
      <c r="DA7" s="105"/>
      <c r="DB7" s="105"/>
      <c r="DC7" s="105"/>
      <c r="DD7" s="105"/>
      <c r="DE7" s="105"/>
      <c r="DF7" s="105"/>
      <c r="DG7" s="105"/>
      <c r="DH7" s="105"/>
      <c r="DI7" s="105"/>
      <c r="DJ7" s="105"/>
      <c r="DK7" s="105"/>
      <c r="DL7" s="105"/>
      <c r="DM7" s="105"/>
      <c r="DN7" s="105"/>
      <c r="DO7" s="105"/>
      <c r="DP7" s="105"/>
      <c r="DQ7" s="105"/>
      <c r="DR7" s="105"/>
      <c r="DS7" s="105"/>
      <c r="DT7" s="105"/>
      <c r="DU7" s="105"/>
      <c r="DV7" s="105"/>
      <c r="DW7" s="105"/>
      <c r="DX7" s="105"/>
      <c r="DY7" s="105"/>
      <c r="DZ7" s="105"/>
      <c r="EA7" s="105"/>
      <c r="EB7" s="105"/>
      <c r="EC7" s="105"/>
      <c r="ED7" s="105"/>
      <c r="EE7" s="105"/>
      <c r="EF7" s="105"/>
      <c r="EG7" s="105"/>
      <c r="EH7" s="105"/>
      <c r="EI7" s="105"/>
      <c r="EJ7" s="105"/>
      <c r="EK7" s="105"/>
      <c r="EL7" s="105"/>
      <c r="EM7" s="105"/>
      <c r="EN7" s="105"/>
      <c r="EO7" s="105"/>
      <c r="EP7" s="105"/>
      <c r="EQ7" s="105"/>
      <c r="ER7" s="105"/>
      <c r="ES7" s="105"/>
      <c r="ET7" s="105"/>
      <c r="EU7" s="105"/>
      <c r="EV7" s="105"/>
      <c r="EW7" s="105"/>
      <c r="EX7" s="105"/>
      <c r="EY7" s="105"/>
      <c r="EZ7" s="105"/>
      <c r="FA7" s="105"/>
      <c r="FB7" s="105"/>
      <c r="FC7" s="105"/>
      <c r="FD7" s="105"/>
      <c r="FE7" s="105"/>
      <c r="FF7" s="105"/>
      <c r="FG7" s="105"/>
      <c r="FH7" s="105"/>
      <c r="FI7" s="105"/>
      <c r="FJ7" s="105"/>
      <c r="FK7" s="105"/>
      <c r="FL7" s="105"/>
      <c r="FM7" s="105"/>
      <c r="FN7" s="105"/>
      <c r="FO7" s="105"/>
      <c r="FP7" s="105"/>
      <c r="FQ7" s="105"/>
      <c r="FR7" s="105"/>
      <c r="FS7" s="105"/>
      <c r="FT7" s="105"/>
      <c r="FU7" s="105"/>
      <c r="FV7" s="105"/>
      <c r="FW7" s="105"/>
      <c r="FX7" s="105"/>
      <c r="FY7" s="105"/>
      <c r="FZ7" s="105"/>
      <c r="GA7" s="105"/>
      <c r="GB7" s="105"/>
      <c r="GC7" s="105"/>
      <c r="GD7" s="105"/>
      <c r="GE7" s="105"/>
      <c r="GF7" s="105"/>
      <c r="GG7" s="105"/>
      <c r="GH7" s="105"/>
      <c r="GI7" s="105"/>
      <c r="GJ7" s="105"/>
      <c r="GK7" s="105"/>
      <c r="GL7" s="105"/>
      <c r="GM7" s="105"/>
      <c r="GN7" s="105"/>
      <c r="GO7" s="105"/>
      <c r="GP7" s="105"/>
      <c r="GQ7" s="105"/>
      <c r="GR7" s="105"/>
      <c r="GS7" s="105"/>
      <c r="GT7" s="105"/>
      <c r="GU7" s="105"/>
      <c r="GV7" s="105"/>
      <c r="GW7" s="105"/>
      <c r="GX7" s="105"/>
      <c r="GY7" s="105"/>
      <c r="GZ7" s="105"/>
      <c r="HA7" s="105"/>
      <c r="HB7" s="105"/>
      <c r="HC7" s="105"/>
      <c r="HD7" s="105"/>
      <c r="HE7" s="105"/>
      <c r="HF7" s="105"/>
      <c r="HG7" s="105"/>
      <c r="HH7" s="105"/>
      <c r="HI7" s="105"/>
      <c r="HJ7" s="105"/>
      <c r="HK7" s="105"/>
      <c r="HL7" s="105"/>
      <c r="HM7" s="105"/>
      <c r="HN7" s="105"/>
      <c r="HO7" s="105"/>
      <c r="HP7" s="105"/>
      <c r="HQ7" s="105"/>
      <c r="HR7" s="105"/>
      <c r="HS7" s="105"/>
      <c r="HT7" s="105"/>
      <c r="HU7" s="105"/>
      <c r="HV7" s="105"/>
      <c r="HW7" s="105"/>
      <c r="HX7" s="105"/>
      <c r="HY7" s="105"/>
      <c r="HZ7" s="105"/>
      <c r="IA7" s="105"/>
      <c r="IB7" s="105"/>
      <c r="IC7" s="105"/>
      <c r="ID7" s="105"/>
      <c r="IE7" s="105"/>
      <c r="IF7" s="105"/>
      <c r="IG7" s="105"/>
      <c r="IH7" s="105"/>
      <c r="II7" s="105"/>
      <c r="IJ7" s="105"/>
      <c r="IK7" s="105"/>
      <c r="IL7" s="105"/>
      <c r="IM7" s="105"/>
      <c r="IN7" s="105"/>
      <c r="IO7" s="105"/>
      <c r="IP7" s="105"/>
      <c r="IQ7" s="105"/>
      <c r="IR7" s="105"/>
      <c r="IS7" s="105"/>
      <c r="IT7" s="105"/>
      <c r="IU7" s="105"/>
      <c r="IV7" s="105"/>
    </row>
    <row r="8" spans="2:15" ht="12.75" customHeight="1">
      <c r="B8" s="95"/>
      <c r="C8" s="95"/>
      <c r="D8" s="95"/>
      <c r="E8" s="95"/>
      <c r="F8" s="95"/>
      <c r="G8" s="95"/>
      <c r="H8" s="95"/>
      <c r="I8" s="95"/>
      <c r="J8" s="95"/>
      <c r="K8" s="95"/>
      <c r="L8" s="95"/>
      <c r="M8" s="95"/>
      <c r="N8" s="95"/>
      <c r="O8" s="95"/>
    </row>
    <row r="9" spans="2:256" ht="12.75" customHeight="1">
      <c r="B9" s="695" t="s">
        <v>557</v>
      </c>
      <c r="C9" s="695"/>
      <c r="D9" s="96"/>
      <c r="E9" s="97" t="str">
        <f>IF(E10="...","Preenchido",IF(E10="Por favor preencha todas as células em aberto. Se não existirem ocorrências a registar deverá introduzir o número zero.","Por preencher","Preenchido com erros!"))</f>
        <v>Por preencher</v>
      </c>
      <c r="F9" s="98"/>
      <c r="G9" s="100" t="str">
        <f>IF('III - Mapas'!P39&lt;&gt;0,"Por favor preencha todas as células em aberto. Se não existirem ocorrências a registar deverá introduzir o número zero.",IF('III - Mapas'!D78="ERROH","O total de elementos do sexo masculino dos ÓRGÃOS DE GESTÃO deverá coincidir com o apresentado no ponto 1.1 do quadro 1 para este grupo de pessoal.",IF('III - Mapas'!D78="ERROM","O total de elementos do sexo feminino dos ÓRGÃOS DE GESTÃO deverá coincidir com o apresentado no ponto 1.1 do quadro 1 para este grupo de pessoal.",IF('III - Mapas'!E78="ERROH","O total de elementos do sexo masculino pertencentes ao pessoal DOCENTE deverá coincidir com o apresentado no ponto 1.1 do quadro 1 para este grupo de pessoal.",IF('III - Mapas'!E78="ERROM","O total de elementos do sexo feminino pertencentes ao pessoal DOCENTE deverá coincidir com o apresentado no ponto 1.1 do quadro 1 para este grupo de pessoal.",H9)))))</f>
        <v>Por favor preencha todas as células em aberto. Se não existirem ocorrências a registar deverá introduzir o número zero.</v>
      </c>
      <c r="H9" s="100" t="str">
        <f>IF('III - Mapas'!F78="ERROH","O total de elementos do sexo masculino pertencentes ao pessoal de INFORMÁTICA deverá coincidir com o apresentado no ponto 1.1 do quadro 1 para este grupo de pessoal.",IF('III - Mapas'!F78="ERROM","O total de elementos do sexo feminino pertencentes ao pessoal de INFORMÁTICA deverá coincidir com o apresentado no ponto 1.1 do quadro 1 para este grupo de pessoal.",IF('III - Mapas'!G78="ERROH","O total de elementos do sexo masculino pertencentes ao pessoal TÉCNICO SUPERIOR deverá coincidir com o apresentado no ponto 1.1 do quadro 1 para este grupo de pessoal.",IF('III - Mapas'!G78="ERROM","O total de elementos do sexo feminino pertencentes ao pessoal TÉCNICO SUPERIOR deverá coincidir com o apresentado no ponto 1.1 do quadro 1 para este grupo de pessoal.",I9))))</f>
        <v>...</v>
      </c>
      <c r="I9" s="100" t="str">
        <f>IF('III - Mapas'!H78="ERROH","O total de elementos do sexo masculino pertencentes ao pessoal TÉCNICO deverá coincidir com o apresentado no ponto 1.1 do quadro 1 para este grupo de pessoal.",IF('III - Mapas'!H78="ERROM","O total de elementos do sexo feminino pertencentes ao pessoal TÉCNICO deverá coincidir com o apresentado no ponto 1.1 do quadro 1 para este grupo de pessoal.",IF('III - Mapas'!I78="ERROH","O total de elementos do sexo masculino pertencentes ao pessoal TÉC-PROFISSIONAL deverá coincidir com o apresentado no ponto 1.1 do quadro 1 para este grupo de pessoal.",IF('III - Mapas'!I78="ERROM","O total de elementos do sexo feminino pertencentes ao pessoal TÉC-PROFISSIONAL deverá coincidir com o apresentado no ponto 1.1 do quadro 1 para este grupo de pessoal.",J9))))</f>
        <v>...</v>
      </c>
      <c r="J9" s="100" t="str">
        <f>IF('III - Mapas'!J78="ERROH","O total de elementos do sexo masculino pertencentes ao pessoal ADMINISTRATIVO deverá coincidir com o apresentado no ponto 1.1 do quadro 1 para este grupo de pessoal.",IF('III - Mapas'!J78="ERROM","O total de elementos do sexo feminino pertencentes ao pessoal ADMINISTRATIVO deverá coincidir com o apresentado no ponto 1.1 do quadro 1 para este grupo de pessoal.",IF('III - Mapas'!K78="ERROH","O total de elementos do sexo masculino pertencentes ao pessoal de APOIO deverá coincidir com o apresentado no ponto 1.1 do quadro 1 para este grupo de pessoal.",IF('III - Mapas'!K78="ERROM","O total de elementos do sexo feminino pertencentes ao pessoal de APOIO deverá coincidir com o apresentado no ponto 1.1 do quadro 1 para este grupo de pessoal.",K9))))</f>
        <v>...</v>
      </c>
      <c r="K9" s="100" t="str">
        <f>IF('III - Mapas'!L78="ERROH","O total de elementos do sexo masculino pertencentes ao pessoal AUXILIAR deverá coincidir com o apresentado no ponto 1.1 do quadro 1 para este grupo de pessoal.",IF('III - Mapas'!L78="ERROM","O total de elementos do sexo feminino pertencentes ao pessoal AUXILIAR deverá coincidir com o apresentado no ponto 1.1 do quadro 1 para este grupo de pessoal.",IF('III - Mapas'!M78="ERROH","O total de elementos do sexo masculino pertencentes ao pessoal OPERÁRIO deverá coincidir com o apresentado no ponto 1.1 do quadro 1 para este grupo de pessoal.",IF('III - Mapas'!M78="ERROM","O total de elementos do sexo feminino pertencentes ao pessoal OPERÁRIO deverá coincidir com o apresentado no ponto 1.1 do quadro 1 para este grupo de pessoal.","..."))))</f>
        <v>...</v>
      </c>
      <c r="L9" s="100"/>
      <c r="M9" s="100"/>
      <c r="N9" s="100"/>
      <c r="O9" s="102"/>
      <c r="P9" s="110"/>
      <c r="Q9" s="110"/>
      <c r="R9" s="110"/>
      <c r="S9" s="110"/>
      <c r="T9" s="110"/>
      <c r="U9" s="110"/>
      <c r="V9" s="110"/>
      <c r="W9" s="110"/>
      <c r="X9" s="110"/>
      <c r="Y9" s="110"/>
      <c r="Z9" s="110"/>
      <c r="AA9" s="110"/>
      <c r="AB9" s="110"/>
      <c r="AC9" s="110"/>
      <c r="AD9" s="110"/>
      <c r="AE9" s="110"/>
      <c r="AF9" s="110"/>
      <c r="AG9" s="110"/>
      <c r="AH9" s="110"/>
      <c r="AI9" s="110"/>
      <c r="AJ9" s="110"/>
      <c r="AK9" s="110"/>
      <c r="AL9" s="110"/>
      <c r="AM9" s="110"/>
      <c r="AN9" s="110"/>
      <c r="AO9" s="110"/>
      <c r="AP9" s="110"/>
      <c r="AQ9" s="110"/>
      <c r="AR9" s="110"/>
      <c r="AS9" s="110"/>
      <c r="AT9" s="110"/>
      <c r="AU9" s="110"/>
      <c r="AV9" s="110"/>
      <c r="AW9" s="110"/>
      <c r="AX9" s="110"/>
      <c r="AY9" s="110"/>
      <c r="AZ9" s="110"/>
      <c r="BA9" s="110"/>
      <c r="BB9" s="110"/>
      <c r="BC9" s="110"/>
      <c r="BD9" s="110"/>
      <c r="BE9" s="110"/>
      <c r="BF9" s="110"/>
      <c r="BG9" s="110"/>
      <c r="BH9" s="110"/>
      <c r="BI9" s="110"/>
      <c r="BJ9" s="110"/>
      <c r="BK9" s="110"/>
      <c r="BL9" s="110"/>
      <c r="BM9" s="110"/>
      <c r="BN9" s="110"/>
      <c r="BO9" s="110"/>
      <c r="BP9" s="110"/>
      <c r="BQ9" s="110"/>
      <c r="BR9" s="110"/>
      <c r="BS9" s="110"/>
      <c r="BT9" s="110"/>
      <c r="BU9" s="110"/>
      <c r="BV9" s="110"/>
      <c r="BW9" s="110"/>
      <c r="BX9" s="110"/>
      <c r="BY9" s="110"/>
      <c r="BZ9" s="110"/>
      <c r="CA9" s="110"/>
      <c r="CB9" s="110"/>
      <c r="CC9" s="110"/>
      <c r="CD9" s="110"/>
      <c r="CE9" s="110"/>
      <c r="CF9" s="110"/>
      <c r="CG9" s="110"/>
      <c r="CH9" s="110"/>
      <c r="CI9" s="110"/>
      <c r="CJ9" s="110"/>
      <c r="CK9" s="110"/>
      <c r="CL9" s="110"/>
      <c r="CM9" s="110"/>
      <c r="CN9" s="110"/>
      <c r="CO9" s="110"/>
      <c r="CP9" s="110"/>
      <c r="CQ9" s="110"/>
      <c r="CR9" s="110"/>
      <c r="CS9" s="110"/>
      <c r="CT9" s="110"/>
      <c r="CU9" s="110"/>
      <c r="CV9" s="110"/>
      <c r="CW9" s="110"/>
      <c r="CX9" s="110"/>
      <c r="CY9" s="110"/>
      <c r="CZ9" s="110"/>
      <c r="DA9" s="110"/>
      <c r="DB9" s="110"/>
      <c r="DC9" s="110"/>
      <c r="DD9" s="110"/>
      <c r="DE9" s="110"/>
      <c r="DF9" s="110"/>
      <c r="DG9" s="110"/>
      <c r="DH9" s="110"/>
      <c r="DI9" s="110"/>
      <c r="DJ9" s="110"/>
      <c r="DK9" s="110"/>
      <c r="DL9" s="110"/>
      <c r="DM9" s="110"/>
      <c r="DN9" s="110"/>
      <c r="DO9" s="110"/>
      <c r="DP9" s="110"/>
      <c r="DQ9" s="110"/>
      <c r="DR9" s="110"/>
      <c r="DS9" s="110"/>
      <c r="DT9" s="110"/>
      <c r="DU9" s="110"/>
      <c r="DV9" s="110"/>
      <c r="DW9" s="110"/>
      <c r="DX9" s="110"/>
      <c r="DY9" s="110"/>
      <c r="DZ9" s="110"/>
      <c r="EA9" s="110"/>
      <c r="EB9" s="110"/>
      <c r="EC9" s="110"/>
      <c r="ED9" s="110"/>
      <c r="EE9" s="110"/>
      <c r="EF9" s="110"/>
      <c r="EG9" s="110"/>
      <c r="EH9" s="110"/>
      <c r="EI9" s="110"/>
      <c r="EJ9" s="110"/>
      <c r="EK9" s="110"/>
      <c r="EL9" s="110"/>
      <c r="EM9" s="110"/>
      <c r="EN9" s="110"/>
      <c r="EO9" s="110"/>
      <c r="EP9" s="110"/>
      <c r="EQ9" s="110"/>
      <c r="ER9" s="110"/>
      <c r="ES9" s="110"/>
      <c r="ET9" s="110"/>
      <c r="EU9" s="110"/>
      <c r="EV9" s="110"/>
      <c r="EW9" s="110"/>
      <c r="EX9" s="110"/>
      <c r="EY9" s="110"/>
      <c r="EZ9" s="110"/>
      <c r="FA9" s="110"/>
      <c r="FB9" s="110"/>
      <c r="FC9" s="110"/>
      <c r="FD9" s="110"/>
      <c r="FE9" s="110"/>
      <c r="FF9" s="110"/>
      <c r="FG9" s="110"/>
      <c r="FH9" s="110"/>
      <c r="FI9" s="110"/>
      <c r="FJ9" s="110"/>
      <c r="FK9" s="110"/>
      <c r="FL9" s="110"/>
      <c r="FM9" s="110"/>
      <c r="FN9" s="110"/>
      <c r="FO9" s="110"/>
      <c r="FP9" s="110"/>
      <c r="FQ9" s="110"/>
      <c r="FR9" s="110"/>
      <c r="FS9" s="110"/>
      <c r="FT9" s="110"/>
      <c r="FU9" s="110"/>
      <c r="FV9" s="110"/>
      <c r="FW9" s="110"/>
      <c r="FX9" s="110"/>
      <c r="FY9" s="110"/>
      <c r="FZ9" s="110"/>
      <c r="GA9" s="110"/>
      <c r="GB9" s="110"/>
      <c r="GC9" s="110"/>
      <c r="GD9" s="110"/>
      <c r="GE9" s="110"/>
      <c r="GF9" s="110"/>
      <c r="GG9" s="110"/>
      <c r="GH9" s="110"/>
      <c r="GI9" s="110"/>
      <c r="GJ9" s="110"/>
      <c r="GK9" s="110"/>
      <c r="GL9" s="110"/>
      <c r="GM9" s="110"/>
      <c r="GN9" s="110"/>
      <c r="GO9" s="110"/>
      <c r="GP9" s="110"/>
      <c r="GQ9" s="110"/>
      <c r="GR9" s="110"/>
      <c r="GS9" s="110"/>
      <c r="GT9" s="110"/>
      <c r="GU9" s="110"/>
      <c r="GV9" s="110"/>
      <c r="GW9" s="110"/>
      <c r="GX9" s="110"/>
      <c r="GY9" s="110"/>
      <c r="GZ9" s="110"/>
      <c r="HA9" s="110"/>
      <c r="HB9" s="110"/>
      <c r="HC9" s="110"/>
      <c r="HD9" s="110"/>
      <c r="HE9" s="110"/>
      <c r="HF9" s="110"/>
      <c r="HG9" s="110"/>
      <c r="HH9" s="110"/>
      <c r="HI9" s="110"/>
      <c r="HJ9" s="110"/>
      <c r="HK9" s="110"/>
      <c r="HL9" s="110"/>
      <c r="HM9" s="110"/>
      <c r="HN9" s="110"/>
      <c r="HO9" s="110"/>
      <c r="HP9" s="110"/>
      <c r="HQ9" s="110"/>
      <c r="HR9" s="110"/>
      <c r="HS9" s="110"/>
      <c r="HT9" s="110"/>
      <c r="HU9" s="110"/>
      <c r="HV9" s="110"/>
      <c r="HW9" s="110"/>
      <c r="HX9" s="110"/>
      <c r="HY9" s="110"/>
      <c r="HZ9" s="110"/>
      <c r="IA9" s="110"/>
      <c r="IB9" s="110"/>
      <c r="IC9" s="110"/>
      <c r="ID9" s="110"/>
      <c r="IE9" s="110"/>
      <c r="IF9" s="110"/>
      <c r="IG9" s="110"/>
      <c r="IH9" s="110"/>
      <c r="II9" s="110"/>
      <c r="IJ9" s="110"/>
      <c r="IK9" s="110"/>
      <c r="IL9" s="110"/>
      <c r="IM9" s="110"/>
      <c r="IN9" s="110"/>
      <c r="IO9" s="110"/>
      <c r="IP9" s="110"/>
      <c r="IQ9" s="110"/>
      <c r="IR9" s="110"/>
      <c r="IS9" s="110"/>
      <c r="IT9" s="110"/>
      <c r="IU9" s="110"/>
      <c r="IV9" s="110"/>
    </row>
    <row r="10" spans="2:256" ht="12.75" customHeight="1">
      <c r="B10" s="696"/>
      <c r="C10" s="696"/>
      <c r="D10" s="96"/>
      <c r="E10" s="101" t="str">
        <f>G9</f>
        <v>Por favor preencha todas as células em aberto. Se não existirem ocorrências a registar deverá introduzir o número zero.</v>
      </c>
      <c r="F10" s="103"/>
      <c r="G10" s="104"/>
      <c r="H10" s="104"/>
      <c r="I10" s="104"/>
      <c r="J10" s="104"/>
      <c r="K10" s="104"/>
      <c r="L10" s="104"/>
      <c r="M10" s="104"/>
      <c r="N10" s="104"/>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5"/>
      <c r="AQ10" s="105"/>
      <c r="AR10" s="105"/>
      <c r="AS10" s="105"/>
      <c r="AT10" s="105"/>
      <c r="AU10" s="105"/>
      <c r="AV10" s="105"/>
      <c r="AW10" s="105"/>
      <c r="AX10" s="105"/>
      <c r="AY10" s="105"/>
      <c r="AZ10" s="105"/>
      <c r="BA10" s="105"/>
      <c r="BB10" s="105"/>
      <c r="BC10" s="105"/>
      <c r="BD10" s="105"/>
      <c r="BE10" s="105"/>
      <c r="BF10" s="105"/>
      <c r="BG10" s="105"/>
      <c r="BH10" s="105"/>
      <c r="BI10" s="105"/>
      <c r="BJ10" s="105"/>
      <c r="BK10" s="105"/>
      <c r="BL10" s="105"/>
      <c r="BM10" s="105"/>
      <c r="BN10" s="105"/>
      <c r="BO10" s="105"/>
      <c r="BP10" s="105"/>
      <c r="BQ10" s="105"/>
      <c r="BR10" s="105"/>
      <c r="BS10" s="105"/>
      <c r="BT10" s="105"/>
      <c r="BU10" s="105"/>
      <c r="BV10" s="105"/>
      <c r="BW10" s="105"/>
      <c r="BX10" s="105"/>
      <c r="BY10" s="105"/>
      <c r="BZ10" s="105"/>
      <c r="CA10" s="105"/>
      <c r="CB10" s="105"/>
      <c r="CC10" s="105"/>
      <c r="CD10" s="105"/>
      <c r="CE10" s="105"/>
      <c r="CF10" s="105"/>
      <c r="CG10" s="105"/>
      <c r="CH10" s="105"/>
      <c r="CI10" s="105"/>
      <c r="CJ10" s="105"/>
      <c r="CK10" s="105"/>
      <c r="CL10" s="105"/>
      <c r="CM10" s="105"/>
      <c r="CN10" s="105"/>
      <c r="CO10" s="105"/>
      <c r="CP10" s="105"/>
      <c r="CQ10" s="105"/>
      <c r="CR10" s="105"/>
      <c r="CS10" s="105"/>
      <c r="CT10" s="105"/>
      <c r="CU10" s="105"/>
      <c r="CV10" s="105"/>
      <c r="CW10" s="105"/>
      <c r="CX10" s="105"/>
      <c r="CY10" s="105"/>
      <c r="CZ10" s="105"/>
      <c r="DA10" s="105"/>
      <c r="DB10" s="105"/>
      <c r="DC10" s="105"/>
      <c r="DD10" s="105"/>
      <c r="DE10" s="105"/>
      <c r="DF10" s="105"/>
      <c r="DG10" s="105"/>
      <c r="DH10" s="105"/>
      <c r="DI10" s="105"/>
      <c r="DJ10" s="105"/>
      <c r="DK10" s="105"/>
      <c r="DL10" s="105"/>
      <c r="DM10" s="105"/>
      <c r="DN10" s="105"/>
      <c r="DO10" s="105"/>
      <c r="DP10" s="105"/>
      <c r="DQ10" s="105"/>
      <c r="DR10" s="105"/>
      <c r="DS10" s="105"/>
      <c r="DT10" s="105"/>
      <c r="DU10" s="105"/>
      <c r="DV10" s="105"/>
      <c r="DW10" s="105"/>
      <c r="DX10" s="105"/>
      <c r="DY10" s="105"/>
      <c r="DZ10" s="105"/>
      <c r="EA10" s="105"/>
      <c r="EB10" s="105"/>
      <c r="EC10" s="105"/>
      <c r="ED10" s="105"/>
      <c r="EE10" s="105"/>
      <c r="EF10" s="105"/>
      <c r="EG10" s="105"/>
      <c r="EH10" s="105"/>
      <c r="EI10" s="105"/>
      <c r="EJ10" s="105"/>
      <c r="EK10" s="105"/>
      <c r="EL10" s="105"/>
      <c r="EM10" s="105"/>
      <c r="EN10" s="105"/>
      <c r="EO10" s="105"/>
      <c r="EP10" s="105"/>
      <c r="EQ10" s="105"/>
      <c r="ER10" s="105"/>
      <c r="ES10" s="105"/>
      <c r="ET10" s="105"/>
      <c r="EU10" s="105"/>
      <c r="EV10" s="105"/>
      <c r="EW10" s="105"/>
      <c r="EX10" s="105"/>
      <c r="EY10" s="105"/>
      <c r="EZ10" s="105"/>
      <c r="FA10" s="105"/>
      <c r="FB10" s="105"/>
      <c r="FC10" s="105"/>
      <c r="FD10" s="105"/>
      <c r="FE10" s="105"/>
      <c r="FF10" s="105"/>
      <c r="FG10" s="105"/>
      <c r="FH10" s="105"/>
      <c r="FI10" s="105"/>
      <c r="FJ10" s="105"/>
      <c r="FK10" s="105"/>
      <c r="FL10" s="105"/>
      <c r="FM10" s="105"/>
      <c r="FN10" s="105"/>
      <c r="FO10" s="105"/>
      <c r="FP10" s="105"/>
      <c r="FQ10" s="105"/>
      <c r="FR10" s="105"/>
      <c r="FS10" s="105"/>
      <c r="FT10" s="105"/>
      <c r="FU10" s="105"/>
      <c r="FV10" s="105"/>
      <c r="FW10" s="105"/>
      <c r="FX10" s="105"/>
      <c r="FY10" s="105"/>
      <c r="FZ10" s="105"/>
      <c r="GA10" s="105"/>
      <c r="GB10" s="105"/>
      <c r="GC10" s="105"/>
      <c r="GD10" s="105"/>
      <c r="GE10" s="105"/>
      <c r="GF10" s="105"/>
      <c r="GG10" s="105"/>
      <c r="GH10" s="105"/>
      <c r="GI10" s="105"/>
      <c r="GJ10" s="105"/>
      <c r="GK10" s="105"/>
      <c r="GL10" s="105"/>
      <c r="GM10" s="105"/>
      <c r="GN10" s="105"/>
      <c r="GO10" s="105"/>
      <c r="GP10" s="105"/>
      <c r="GQ10" s="105"/>
      <c r="GR10" s="105"/>
      <c r="GS10" s="105"/>
      <c r="GT10" s="105"/>
      <c r="GU10" s="105"/>
      <c r="GV10" s="105"/>
      <c r="GW10" s="105"/>
      <c r="GX10" s="105"/>
      <c r="GY10" s="105"/>
      <c r="GZ10" s="105"/>
      <c r="HA10" s="105"/>
      <c r="HB10" s="105"/>
      <c r="HC10" s="105"/>
      <c r="HD10" s="105"/>
      <c r="HE10" s="105"/>
      <c r="HF10" s="105"/>
      <c r="HG10" s="105"/>
      <c r="HH10" s="105"/>
      <c r="HI10" s="105"/>
      <c r="HJ10" s="105"/>
      <c r="HK10" s="105"/>
      <c r="HL10" s="105"/>
      <c r="HM10" s="105"/>
      <c r="HN10" s="105"/>
      <c r="HO10" s="105"/>
      <c r="HP10" s="105"/>
      <c r="HQ10" s="105"/>
      <c r="HR10" s="105"/>
      <c r="HS10" s="105"/>
      <c r="HT10" s="105"/>
      <c r="HU10" s="105"/>
      <c r="HV10" s="105"/>
      <c r="HW10" s="105"/>
      <c r="HX10" s="105"/>
      <c r="HY10" s="105"/>
      <c r="HZ10" s="105"/>
      <c r="IA10" s="105"/>
      <c r="IB10" s="105"/>
      <c r="IC10" s="105"/>
      <c r="ID10" s="105"/>
      <c r="IE10" s="105"/>
      <c r="IF10" s="105"/>
      <c r="IG10" s="105"/>
      <c r="IH10" s="105"/>
      <c r="II10" s="105"/>
      <c r="IJ10" s="105"/>
      <c r="IK10" s="105"/>
      <c r="IL10" s="105"/>
      <c r="IM10" s="105"/>
      <c r="IN10" s="105"/>
      <c r="IO10" s="105"/>
      <c r="IP10" s="105"/>
      <c r="IQ10" s="105"/>
      <c r="IR10" s="105"/>
      <c r="IS10" s="105"/>
      <c r="IT10" s="105"/>
      <c r="IU10" s="105"/>
      <c r="IV10" s="105"/>
    </row>
    <row r="11" spans="2:15" ht="12.75" customHeight="1">
      <c r="B11" s="95"/>
      <c r="C11" s="95"/>
      <c r="D11" s="95"/>
      <c r="E11" s="95"/>
      <c r="F11" s="95"/>
      <c r="G11" s="95"/>
      <c r="H11" s="95"/>
      <c r="I11" s="95"/>
      <c r="J11" s="95"/>
      <c r="K11" s="95"/>
      <c r="L11" s="95"/>
      <c r="M11" s="95"/>
      <c r="N11" s="95"/>
      <c r="O11" s="95"/>
    </row>
    <row r="12" spans="2:256" ht="12.75" customHeight="1">
      <c r="B12" s="695" t="s">
        <v>558</v>
      </c>
      <c r="C12" s="695"/>
      <c r="D12" s="96"/>
      <c r="E12" s="97" t="str">
        <f>IF(E13="...","Preenchido",IF(E13="Por favor preencha todas as células em aberto. Se não existirem ocorrências a registar deverá introduzir o número zero.","Por preencher","Preenchido com erros!"))</f>
        <v>Por preencher</v>
      </c>
      <c r="F12" s="98"/>
      <c r="G12" s="99" t="str">
        <f>IF('III - Mapas'!O79&lt;&gt;0,"Por favor preencha todas as células em aberto. Se não existirem ocorrências a registar deverá introduzir o número zero.",IF('III - Mapas'!O80="ERRO","O valor introduzido como somatorio das idades dos trabalhadores não está correcto.","..."))</f>
        <v>Por favor preencha todas as células em aberto. Se não existirem ocorrências a registar deverá introduzir o número zero.</v>
      </c>
      <c r="H12" s="100"/>
      <c r="I12" s="100"/>
      <c r="J12" s="100"/>
      <c r="K12" s="100"/>
      <c r="L12" s="100"/>
      <c r="M12" s="100"/>
      <c r="N12" s="100"/>
      <c r="O12" s="100"/>
      <c r="P12" s="110"/>
      <c r="Q12" s="110"/>
      <c r="R12" s="110"/>
      <c r="S12" s="110"/>
      <c r="T12" s="110"/>
      <c r="U12" s="110"/>
      <c r="V12" s="110"/>
      <c r="W12" s="110"/>
      <c r="X12" s="110"/>
      <c r="Y12" s="110"/>
      <c r="Z12" s="110"/>
      <c r="AA12" s="110"/>
      <c r="AB12" s="110"/>
      <c r="AC12" s="110"/>
      <c r="AD12" s="110"/>
      <c r="AE12" s="110"/>
      <c r="AF12" s="110"/>
      <c r="AG12" s="110"/>
      <c r="AH12" s="110"/>
      <c r="AI12" s="110"/>
      <c r="AJ12" s="110"/>
      <c r="AK12" s="110"/>
      <c r="AL12" s="110"/>
      <c r="AM12" s="110"/>
      <c r="AN12" s="110"/>
      <c r="AO12" s="110"/>
      <c r="AP12" s="110"/>
      <c r="AQ12" s="110"/>
      <c r="AR12" s="110"/>
      <c r="AS12" s="110"/>
      <c r="AT12" s="110"/>
      <c r="AU12" s="110"/>
      <c r="AV12" s="110"/>
      <c r="AW12" s="110"/>
      <c r="AX12" s="110"/>
      <c r="AY12" s="110"/>
      <c r="AZ12" s="110"/>
      <c r="BA12" s="110"/>
      <c r="BB12" s="110"/>
      <c r="BC12" s="110"/>
      <c r="BD12" s="110"/>
      <c r="BE12" s="110"/>
      <c r="BF12" s="110"/>
      <c r="BG12" s="110"/>
      <c r="BH12" s="110"/>
      <c r="BI12" s="110"/>
      <c r="BJ12" s="110"/>
      <c r="BK12" s="110"/>
      <c r="BL12" s="110"/>
      <c r="BM12" s="110"/>
      <c r="BN12" s="110"/>
      <c r="BO12" s="110"/>
      <c r="BP12" s="110"/>
      <c r="BQ12" s="110"/>
      <c r="BR12" s="110"/>
      <c r="BS12" s="110"/>
      <c r="BT12" s="110"/>
      <c r="BU12" s="110"/>
      <c r="BV12" s="110"/>
      <c r="BW12" s="110"/>
      <c r="BX12" s="110"/>
      <c r="BY12" s="110"/>
      <c r="BZ12" s="110"/>
      <c r="CA12" s="110"/>
      <c r="CB12" s="110"/>
      <c r="CC12" s="110"/>
      <c r="CD12" s="110"/>
      <c r="CE12" s="110"/>
      <c r="CF12" s="110"/>
      <c r="CG12" s="110"/>
      <c r="CH12" s="110"/>
      <c r="CI12" s="110"/>
      <c r="CJ12" s="110"/>
      <c r="CK12" s="110"/>
      <c r="CL12" s="110"/>
      <c r="CM12" s="110"/>
      <c r="CN12" s="110"/>
      <c r="CO12" s="110"/>
      <c r="CP12" s="110"/>
      <c r="CQ12" s="110"/>
      <c r="CR12" s="110"/>
      <c r="CS12" s="110"/>
      <c r="CT12" s="110"/>
      <c r="CU12" s="110"/>
      <c r="CV12" s="110"/>
      <c r="CW12" s="110"/>
      <c r="CX12" s="110"/>
      <c r="CY12" s="110"/>
      <c r="CZ12" s="110"/>
      <c r="DA12" s="110"/>
      <c r="DB12" s="110"/>
      <c r="DC12" s="110"/>
      <c r="DD12" s="110"/>
      <c r="DE12" s="110"/>
      <c r="DF12" s="110"/>
      <c r="DG12" s="110"/>
      <c r="DH12" s="110"/>
      <c r="DI12" s="110"/>
      <c r="DJ12" s="110"/>
      <c r="DK12" s="110"/>
      <c r="DL12" s="110"/>
      <c r="DM12" s="110"/>
      <c r="DN12" s="110"/>
      <c r="DO12" s="110"/>
      <c r="DP12" s="110"/>
      <c r="DQ12" s="110"/>
      <c r="DR12" s="110"/>
      <c r="DS12" s="110"/>
      <c r="DT12" s="110"/>
      <c r="DU12" s="110"/>
      <c r="DV12" s="110"/>
      <c r="DW12" s="110"/>
      <c r="DX12" s="110"/>
      <c r="DY12" s="110"/>
      <c r="DZ12" s="110"/>
      <c r="EA12" s="110"/>
      <c r="EB12" s="110"/>
      <c r="EC12" s="110"/>
      <c r="ED12" s="110"/>
      <c r="EE12" s="110"/>
      <c r="EF12" s="110"/>
      <c r="EG12" s="110"/>
      <c r="EH12" s="110"/>
      <c r="EI12" s="110"/>
      <c r="EJ12" s="110"/>
      <c r="EK12" s="110"/>
      <c r="EL12" s="110"/>
      <c r="EM12" s="110"/>
      <c r="EN12" s="110"/>
      <c r="EO12" s="110"/>
      <c r="EP12" s="110"/>
      <c r="EQ12" s="110"/>
      <c r="ER12" s="110"/>
      <c r="ES12" s="110"/>
      <c r="ET12" s="110"/>
      <c r="EU12" s="110"/>
      <c r="EV12" s="110"/>
      <c r="EW12" s="110"/>
      <c r="EX12" s="110"/>
      <c r="EY12" s="110"/>
      <c r="EZ12" s="110"/>
      <c r="FA12" s="110"/>
      <c r="FB12" s="110"/>
      <c r="FC12" s="110"/>
      <c r="FD12" s="110"/>
      <c r="FE12" s="110"/>
      <c r="FF12" s="110"/>
      <c r="FG12" s="110"/>
      <c r="FH12" s="110"/>
      <c r="FI12" s="110"/>
      <c r="FJ12" s="110"/>
      <c r="FK12" s="110"/>
      <c r="FL12" s="110"/>
      <c r="FM12" s="110"/>
      <c r="FN12" s="110"/>
      <c r="FO12" s="110"/>
      <c r="FP12" s="110"/>
      <c r="FQ12" s="110"/>
      <c r="FR12" s="110"/>
      <c r="FS12" s="110"/>
      <c r="FT12" s="110"/>
      <c r="FU12" s="110"/>
      <c r="FV12" s="110"/>
      <c r="FW12" s="110"/>
      <c r="FX12" s="110"/>
      <c r="FY12" s="110"/>
      <c r="FZ12" s="110"/>
      <c r="GA12" s="110"/>
      <c r="GB12" s="110"/>
      <c r="GC12" s="110"/>
      <c r="GD12" s="110"/>
      <c r="GE12" s="110"/>
      <c r="GF12" s="110"/>
      <c r="GG12" s="110"/>
      <c r="GH12" s="110"/>
      <c r="GI12" s="110"/>
      <c r="GJ12" s="110"/>
      <c r="GK12" s="110"/>
      <c r="GL12" s="110"/>
      <c r="GM12" s="110"/>
      <c r="GN12" s="110"/>
      <c r="GO12" s="110"/>
      <c r="GP12" s="110"/>
      <c r="GQ12" s="110"/>
      <c r="GR12" s="110"/>
      <c r="GS12" s="110"/>
      <c r="GT12" s="110"/>
      <c r="GU12" s="110"/>
      <c r="GV12" s="110"/>
      <c r="GW12" s="110"/>
      <c r="GX12" s="110"/>
      <c r="GY12" s="110"/>
      <c r="GZ12" s="110"/>
      <c r="HA12" s="110"/>
      <c r="HB12" s="110"/>
      <c r="HC12" s="110"/>
      <c r="HD12" s="110"/>
      <c r="HE12" s="110"/>
      <c r="HF12" s="110"/>
      <c r="HG12" s="110"/>
      <c r="HH12" s="110"/>
      <c r="HI12" s="110"/>
      <c r="HJ12" s="110"/>
      <c r="HK12" s="110"/>
      <c r="HL12" s="110"/>
      <c r="HM12" s="110"/>
      <c r="HN12" s="110"/>
      <c r="HO12" s="110"/>
      <c r="HP12" s="110"/>
      <c r="HQ12" s="110"/>
      <c r="HR12" s="110"/>
      <c r="HS12" s="110"/>
      <c r="HT12" s="110"/>
      <c r="HU12" s="110"/>
      <c r="HV12" s="110"/>
      <c r="HW12" s="110"/>
      <c r="HX12" s="110"/>
      <c r="HY12" s="110"/>
      <c r="HZ12" s="110"/>
      <c r="IA12" s="110"/>
      <c r="IB12" s="110"/>
      <c r="IC12" s="110"/>
      <c r="ID12" s="110"/>
      <c r="IE12" s="110"/>
      <c r="IF12" s="110"/>
      <c r="IG12" s="110"/>
      <c r="IH12" s="110"/>
      <c r="II12" s="110"/>
      <c r="IJ12" s="110"/>
      <c r="IK12" s="110"/>
      <c r="IL12" s="110"/>
      <c r="IM12" s="110"/>
      <c r="IN12" s="110"/>
      <c r="IO12" s="110"/>
      <c r="IP12" s="110"/>
      <c r="IQ12" s="110"/>
      <c r="IR12" s="110"/>
      <c r="IS12" s="110"/>
      <c r="IT12" s="110"/>
      <c r="IU12" s="110"/>
      <c r="IV12" s="110"/>
    </row>
    <row r="13" spans="2:256" ht="12.75" customHeight="1">
      <c r="B13" s="696"/>
      <c r="C13" s="696"/>
      <c r="D13" s="96"/>
      <c r="E13" s="109" t="str">
        <f>G12</f>
        <v>Por favor preencha todas as células em aberto. Se não existirem ocorrências a registar deverá introduzir o número zero.</v>
      </c>
      <c r="F13" s="109"/>
      <c r="G13" s="109"/>
      <c r="H13" s="109"/>
      <c r="I13" s="109"/>
      <c r="J13" s="109"/>
      <c r="K13" s="109"/>
      <c r="L13" s="109"/>
      <c r="M13" s="109"/>
      <c r="N13" s="109"/>
      <c r="O13" s="109"/>
      <c r="P13" s="105"/>
      <c r="Q13" s="105"/>
      <c r="R13" s="105"/>
      <c r="S13" s="105"/>
      <c r="T13" s="105"/>
      <c r="U13" s="105"/>
      <c r="V13" s="105"/>
      <c r="W13" s="105"/>
      <c r="X13" s="105"/>
      <c r="Y13" s="105"/>
      <c r="Z13" s="105"/>
      <c r="AA13" s="105"/>
      <c r="AB13" s="105"/>
      <c r="AC13" s="105"/>
      <c r="AD13" s="105"/>
      <c r="AE13" s="105"/>
      <c r="AF13" s="105"/>
      <c r="AG13" s="105"/>
      <c r="AH13" s="105"/>
      <c r="AI13" s="105"/>
      <c r="AJ13" s="105"/>
      <c r="AK13" s="105"/>
      <c r="AL13" s="105"/>
      <c r="AM13" s="105"/>
      <c r="AN13" s="105"/>
      <c r="AO13" s="105"/>
      <c r="AP13" s="105"/>
      <c r="AQ13" s="105"/>
      <c r="AR13" s="105"/>
      <c r="AS13" s="105"/>
      <c r="AT13" s="105"/>
      <c r="AU13" s="105"/>
      <c r="AV13" s="105"/>
      <c r="AW13" s="105"/>
      <c r="AX13" s="105"/>
      <c r="AY13" s="105"/>
      <c r="AZ13" s="105"/>
      <c r="BA13" s="105"/>
      <c r="BB13" s="105"/>
      <c r="BC13" s="105"/>
      <c r="BD13" s="105"/>
      <c r="BE13" s="105"/>
      <c r="BF13" s="105"/>
      <c r="BG13" s="105"/>
      <c r="BH13" s="105"/>
      <c r="BI13" s="105"/>
      <c r="BJ13" s="105"/>
      <c r="BK13" s="105"/>
      <c r="BL13" s="105"/>
      <c r="BM13" s="105"/>
      <c r="BN13" s="105"/>
      <c r="BO13" s="105"/>
      <c r="BP13" s="105"/>
      <c r="BQ13" s="105"/>
      <c r="BR13" s="105"/>
      <c r="BS13" s="105"/>
      <c r="BT13" s="105"/>
      <c r="BU13" s="105"/>
      <c r="BV13" s="105"/>
      <c r="BW13" s="105"/>
      <c r="BX13" s="105"/>
      <c r="BY13" s="105"/>
      <c r="BZ13" s="105"/>
      <c r="CA13" s="105"/>
      <c r="CB13" s="105"/>
      <c r="CC13" s="105"/>
      <c r="CD13" s="105"/>
      <c r="CE13" s="105"/>
      <c r="CF13" s="105"/>
      <c r="CG13" s="105"/>
      <c r="CH13" s="105"/>
      <c r="CI13" s="105"/>
      <c r="CJ13" s="105"/>
      <c r="CK13" s="105"/>
      <c r="CL13" s="105"/>
      <c r="CM13" s="105"/>
      <c r="CN13" s="105"/>
      <c r="CO13" s="105"/>
      <c r="CP13" s="105"/>
      <c r="CQ13" s="105"/>
      <c r="CR13" s="105"/>
      <c r="CS13" s="105"/>
      <c r="CT13" s="105"/>
      <c r="CU13" s="105"/>
      <c r="CV13" s="105"/>
      <c r="CW13" s="105"/>
      <c r="CX13" s="105"/>
      <c r="CY13" s="105"/>
      <c r="CZ13" s="105"/>
      <c r="DA13" s="105"/>
      <c r="DB13" s="105"/>
      <c r="DC13" s="105"/>
      <c r="DD13" s="105"/>
      <c r="DE13" s="105"/>
      <c r="DF13" s="105"/>
      <c r="DG13" s="105"/>
      <c r="DH13" s="105"/>
      <c r="DI13" s="105"/>
      <c r="DJ13" s="105"/>
      <c r="DK13" s="105"/>
      <c r="DL13" s="105"/>
      <c r="DM13" s="105"/>
      <c r="DN13" s="105"/>
      <c r="DO13" s="105"/>
      <c r="DP13" s="105"/>
      <c r="DQ13" s="105"/>
      <c r="DR13" s="105"/>
      <c r="DS13" s="105"/>
      <c r="DT13" s="105"/>
      <c r="DU13" s="105"/>
      <c r="DV13" s="105"/>
      <c r="DW13" s="105"/>
      <c r="DX13" s="105"/>
      <c r="DY13" s="105"/>
      <c r="DZ13" s="105"/>
      <c r="EA13" s="105"/>
      <c r="EB13" s="105"/>
      <c r="EC13" s="105"/>
      <c r="ED13" s="105"/>
      <c r="EE13" s="105"/>
      <c r="EF13" s="105"/>
      <c r="EG13" s="105"/>
      <c r="EH13" s="105"/>
      <c r="EI13" s="105"/>
      <c r="EJ13" s="105"/>
      <c r="EK13" s="105"/>
      <c r="EL13" s="105"/>
      <c r="EM13" s="105"/>
      <c r="EN13" s="105"/>
      <c r="EO13" s="105"/>
      <c r="EP13" s="105"/>
      <c r="EQ13" s="105"/>
      <c r="ER13" s="105"/>
      <c r="ES13" s="105"/>
      <c r="ET13" s="105"/>
      <c r="EU13" s="105"/>
      <c r="EV13" s="105"/>
      <c r="EW13" s="105"/>
      <c r="EX13" s="105"/>
      <c r="EY13" s="105"/>
      <c r="EZ13" s="105"/>
      <c r="FA13" s="105"/>
      <c r="FB13" s="105"/>
      <c r="FC13" s="105"/>
      <c r="FD13" s="105"/>
      <c r="FE13" s="105"/>
      <c r="FF13" s="105"/>
      <c r="FG13" s="105"/>
      <c r="FH13" s="105"/>
      <c r="FI13" s="105"/>
      <c r="FJ13" s="105"/>
      <c r="FK13" s="105"/>
      <c r="FL13" s="105"/>
      <c r="FM13" s="105"/>
      <c r="FN13" s="105"/>
      <c r="FO13" s="105"/>
      <c r="FP13" s="105"/>
      <c r="FQ13" s="105"/>
      <c r="FR13" s="105"/>
      <c r="FS13" s="105"/>
      <c r="FT13" s="105"/>
      <c r="FU13" s="105"/>
      <c r="FV13" s="105"/>
      <c r="FW13" s="105"/>
      <c r="FX13" s="105"/>
      <c r="FY13" s="105"/>
      <c r="FZ13" s="105"/>
      <c r="GA13" s="105"/>
      <c r="GB13" s="105"/>
      <c r="GC13" s="105"/>
      <c r="GD13" s="105"/>
      <c r="GE13" s="105"/>
      <c r="GF13" s="105"/>
      <c r="GG13" s="105"/>
      <c r="GH13" s="105"/>
      <c r="GI13" s="105"/>
      <c r="GJ13" s="105"/>
      <c r="GK13" s="105"/>
      <c r="GL13" s="105"/>
      <c r="GM13" s="105"/>
      <c r="GN13" s="105"/>
      <c r="GO13" s="105"/>
      <c r="GP13" s="105"/>
      <c r="GQ13" s="105"/>
      <c r="GR13" s="105"/>
      <c r="GS13" s="105"/>
      <c r="GT13" s="105"/>
      <c r="GU13" s="105"/>
      <c r="GV13" s="105"/>
      <c r="GW13" s="105"/>
      <c r="GX13" s="105"/>
      <c r="GY13" s="105"/>
      <c r="GZ13" s="105"/>
      <c r="HA13" s="105"/>
      <c r="HB13" s="105"/>
      <c r="HC13" s="105"/>
      <c r="HD13" s="105"/>
      <c r="HE13" s="105"/>
      <c r="HF13" s="105"/>
      <c r="HG13" s="105"/>
      <c r="HH13" s="105"/>
      <c r="HI13" s="105"/>
      <c r="HJ13" s="105"/>
      <c r="HK13" s="105"/>
      <c r="HL13" s="105"/>
      <c r="HM13" s="105"/>
      <c r="HN13" s="105"/>
      <c r="HO13" s="105"/>
      <c r="HP13" s="105"/>
      <c r="HQ13" s="105"/>
      <c r="HR13" s="105"/>
      <c r="HS13" s="105"/>
      <c r="HT13" s="105"/>
      <c r="HU13" s="105"/>
      <c r="HV13" s="105"/>
      <c r="HW13" s="105"/>
      <c r="HX13" s="105"/>
      <c r="HY13" s="105"/>
      <c r="HZ13" s="105"/>
      <c r="IA13" s="105"/>
      <c r="IB13" s="105"/>
      <c r="IC13" s="105"/>
      <c r="ID13" s="105"/>
      <c r="IE13" s="105"/>
      <c r="IF13" s="105"/>
      <c r="IG13" s="105"/>
      <c r="IH13" s="105"/>
      <c r="II13" s="105"/>
      <c r="IJ13" s="105"/>
      <c r="IK13" s="105"/>
      <c r="IL13" s="105"/>
      <c r="IM13" s="105"/>
      <c r="IN13" s="105"/>
      <c r="IO13" s="105"/>
      <c r="IP13" s="105"/>
      <c r="IQ13" s="105"/>
      <c r="IR13" s="105"/>
      <c r="IS13" s="105"/>
      <c r="IT13" s="105"/>
      <c r="IU13" s="105"/>
      <c r="IV13" s="105"/>
    </row>
    <row r="14" spans="2:15" ht="12.75" customHeight="1">
      <c r="B14" s="95"/>
      <c r="C14" s="95"/>
      <c r="D14" s="95"/>
      <c r="E14" s="95"/>
      <c r="F14" s="95"/>
      <c r="G14" s="95"/>
      <c r="H14" s="95"/>
      <c r="I14" s="95"/>
      <c r="J14" s="95"/>
      <c r="K14" s="95"/>
      <c r="L14" s="95"/>
      <c r="M14" s="95"/>
      <c r="N14" s="95"/>
      <c r="O14" s="95"/>
    </row>
    <row r="15" spans="2:256" ht="12.75" customHeight="1">
      <c r="B15" s="695" t="s">
        <v>559</v>
      </c>
      <c r="C15" s="695"/>
      <c r="D15" s="96"/>
      <c r="E15" s="97" t="str">
        <f>IF(E16="...","Preenchido",IF(E16="Por favor preencha todas as células em aberto. Se não existirem ocorrências a registar deverá introduzir o número zero.","Por preencher","Preenchido com erros!"))</f>
        <v>Por preencher</v>
      </c>
      <c r="F15" s="98"/>
      <c r="G15" s="100" t="str">
        <f>IF('III - Mapas'!P92&lt;&gt;0,"Por favor preencha todas as células em aberto. Se não existirem ocorrências a registar deverá introduzir o número zero.",IF('III - Mapas'!D119="ERROH","O total de elementos do sexo masculino pertencentes aos ÓRGÃOS DE GESTÃO deverá coincidir com o apresentado no ponto 1.1 do quadro 1 para este grupo de pessoal.",IF('III - Mapas'!D119="ERROM","O total de elementos do sexo feminino pertencentes aos ÓRGÃOS DE GESTÃO deverá coincidir com o apresentado no ponto 1.1 do quadro 1 para este grupo de pessoal.",IF('III - Mapas'!E119="ERROH","O total de elementos do sexo masculino pertencentes ao pessoal DOCENTE deverá coincidir com o apresentado no ponto 1.1 do quadro 1 para este grupo de pessoal.",IF('III - Mapas'!E119="ERROM","O total de elementos do sexo feminino pertencentes ao pessoal DOCENTE deverá coincidir com o apresentado no ponto 1.1 do quadro 1 para este grupo de pessoal.",H15)))))</f>
        <v>Por favor preencha todas as células em aberto. Se não existirem ocorrências a registar deverá introduzir o número zero.</v>
      </c>
      <c r="H15" s="100" t="str">
        <f>IF('III - Mapas'!F119="ERROH","O total de elementos do sexo masculino pertencentes ao pessoal de INFORMÁTICA deverá coincidir com o apresentado no ponto 1.1 do quadro 1 para este grupo de pessoal.",IF('III - Mapas'!F119="ERROM","O total de elementos do sexo feminino pertencentes ao pessoal de INFORMÁTICA deverá coincidir com o apresentado no ponto 1.1 do quadro 1 para este grupo de pessoal.",IF('III - Mapas'!G119="ERROH","O total de elementos do sexo masculino pertencentes ao pessoal TÉCNICO SUPERIOR deverá coincidir com o apresentado no ponto 1.1 do quadro 1 para este grupo de pessoal.",IF('III - Mapas'!G119="ERROM","O total de elementos do sexo feminino pertencentes ao pessoal TÉCNICO SUPERIOR deverá coincidir com o apresentado no ponto 1.1 do quadro 1 para este grupo de pessoal.",I15))))</f>
        <v>...</v>
      </c>
      <c r="I15" s="100" t="str">
        <f>IF('III - Mapas'!H119="ERROH","O total de elementos do sexo masculino pertencentes ao pessoal TÉCNICO deverá coincidir com o apresentado no ponto 1.1 do quadro 1 para este grupo de pessoal.",IF('III - Mapas'!H119="ERROM","O total de elementos do sexo feminino pertencentes ao pessoal TÉCNICO deverá coincidir com o apresentado no ponto 1.1 do quadro 1 para este grupo de pessoal.",IF('III - Mapas'!I119="ERROH","O total de elementos do sexo masculino pertencentes ao pessoal TÉC-PROFISSIONAL deverá coincidir com o apresentado no ponto 1.1 do quadro 1 para este grupo de pessoal.",IF('III - Mapas'!I119="ERROM","O total de elementos do sexo feminino pertencentes ao pessoal TÉC-PROFISSIONAL deverá coincidir com o apresentado no ponto 1.1 do quadro 1 para este grupo de pessoal.",J15))))</f>
        <v>...</v>
      </c>
      <c r="J15" s="100" t="str">
        <f>IF('III - Mapas'!J119="ERROH","O total de elementos do sexo masculino pertencentes ao pessoal ADMINISTRATIVO deverá coincidir com o apresentado no ponto 1.1 do quadro 1 para este grupo de pessoal.",IF('III - Mapas'!J119="ERROM","O total de elementos do sexo feminino pertencentes ao pessoal ADMINISTRATIVO deverá coincidir com o apresentado no ponto 1.1 do quadro 1 para este grupo de pessoal.",IF('III - Mapas'!K119="ERROH","O total de elementos do sexo masculino pertencentes ao pessoal de APOIO deverá coincidir com o apresentado no ponto 1.1 do quadro 1 para este grupo de pessoal.",IF('III - Mapas'!K119="ERROM","O total de elementos do sexo feminino pertencentes ao pessoal de APOIO deverá coincidir com o apresentado no ponto 1.1 do quadro 1 para este grupo de pessoal.",K15))))</f>
        <v>...</v>
      </c>
      <c r="K15" s="100" t="str">
        <f>IF('III - Mapas'!L119="ERROH","O total de elementos do sexo masculino pertencentes ao pessoal AUXILIAR deverá coincidir com o apresentado no ponto 1.1 do quadro 1 para este grupo de pessoal.",IF('III - Mapas'!L119="ERROM","O total de elementos do sexo feminino pertencentes ao pessoal AUXILIAR deverá coincidir com o apresentado no ponto 1.1 do quadro 1 para este grupo de pessoal.",IF('III - Mapas'!M119="ERROH","O total de elementos do sexo masculino pertencentes ao pessoal OPERÁRIO deverá coincidir com o apresentado no ponto 1.1 do quadro 1 para este grupo de pessoal.",IF('III - Mapas'!M119="ERROM","O total de elementos do sexo feminino pertencentes ao pessoal OPERÁRIO deverá coincidir com o apresentado no ponto 1.1 do quadro 1 para este grupo de pessoal.","..."))))</f>
        <v>...</v>
      </c>
      <c r="L15" s="100"/>
      <c r="M15" s="100"/>
      <c r="N15" s="100"/>
      <c r="O15" s="100"/>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c r="AX15" s="110"/>
      <c r="AY15" s="110"/>
      <c r="AZ15" s="110"/>
      <c r="BA15" s="110"/>
      <c r="BB15" s="110"/>
      <c r="BC15" s="110"/>
      <c r="BD15" s="110"/>
      <c r="BE15" s="110"/>
      <c r="BF15" s="110"/>
      <c r="BG15" s="110"/>
      <c r="BH15" s="110"/>
      <c r="BI15" s="110"/>
      <c r="BJ15" s="110"/>
      <c r="BK15" s="110"/>
      <c r="BL15" s="110"/>
      <c r="BM15" s="110"/>
      <c r="BN15" s="110"/>
      <c r="BO15" s="110"/>
      <c r="BP15" s="110"/>
      <c r="BQ15" s="110"/>
      <c r="BR15" s="110"/>
      <c r="BS15" s="110"/>
      <c r="BT15" s="110"/>
      <c r="BU15" s="110"/>
      <c r="BV15" s="110"/>
      <c r="BW15" s="110"/>
      <c r="BX15" s="110"/>
      <c r="BY15" s="110"/>
      <c r="BZ15" s="110"/>
      <c r="CA15" s="110"/>
      <c r="CB15" s="110"/>
      <c r="CC15" s="110"/>
      <c r="CD15" s="110"/>
      <c r="CE15" s="110"/>
      <c r="CF15" s="110"/>
      <c r="CG15" s="110"/>
      <c r="CH15" s="110"/>
      <c r="CI15" s="110"/>
      <c r="CJ15" s="110"/>
      <c r="CK15" s="110"/>
      <c r="CL15" s="110"/>
      <c r="CM15" s="110"/>
      <c r="CN15" s="110"/>
      <c r="CO15" s="110"/>
      <c r="CP15" s="110"/>
      <c r="CQ15" s="110"/>
      <c r="CR15" s="110"/>
      <c r="CS15" s="110"/>
      <c r="CT15" s="110"/>
      <c r="CU15" s="110"/>
      <c r="CV15" s="110"/>
      <c r="CW15" s="110"/>
      <c r="CX15" s="110"/>
      <c r="CY15" s="110"/>
      <c r="CZ15" s="110"/>
      <c r="DA15" s="110"/>
      <c r="DB15" s="110"/>
      <c r="DC15" s="110"/>
      <c r="DD15" s="110"/>
      <c r="DE15" s="110"/>
      <c r="DF15" s="110"/>
      <c r="DG15" s="110"/>
      <c r="DH15" s="110"/>
      <c r="DI15" s="110"/>
      <c r="DJ15" s="110"/>
      <c r="DK15" s="110"/>
      <c r="DL15" s="110"/>
      <c r="DM15" s="110"/>
      <c r="DN15" s="110"/>
      <c r="DO15" s="110"/>
      <c r="DP15" s="110"/>
      <c r="DQ15" s="110"/>
      <c r="DR15" s="110"/>
      <c r="DS15" s="110"/>
      <c r="DT15" s="110"/>
      <c r="DU15" s="110"/>
      <c r="DV15" s="110"/>
      <c r="DW15" s="110"/>
      <c r="DX15" s="110"/>
      <c r="DY15" s="110"/>
      <c r="DZ15" s="110"/>
      <c r="EA15" s="110"/>
      <c r="EB15" s="110"/>
      <c r="EC15" s="110"/>
      <c r="ED15" s="110"/>
      <c r="EE15" s="110"/>
      <c r="EF15" s="110"/>
      <c r="EG15" s="110"/>
      <c r="EH15" s="110"/>
      <c r="EI15" s="110"/>
      <c r="EJ15" s="110"/>
      <c r="EK15" s="110"/>
      <c r="EL15" s="110"/>
      <c r="EM15" s="110"/>
      <c r="EN15" s="110"/>
      <c r="EO15" s="110"/>
      <c r="EP15" s="110"/>
      <c r="EQ15" s="110"/>
      <c r="ER15" s="110"/>
      <c r="ES15" s="110"/>
      <c r="ET15" s="110"/>
      <c r="EU15" s="110"/>
      <c r="EV15" s="110"/>
      <c r="EW15" s="110"/>
      <c r="EX15" s="110"/>
      <c r="EY15" s="110"/>
      <c r="EZ15" s="110"/>
      <c r="FA15" s="110"/>
      <c r="FB15" s="110"/>
      <c r="FC15" s="110"/>
      <c r="FD15" s="110"/>
      <c r="FE15" s="110"/>
      <c r="FF15" s="110"/>
      <c r="FG15" s="110"/>
      <c r="FH15" s="110"/>
      <c r="FI15" s="110"/>
      <c r="FJ15" s="110"/>
      <c r="FK15" s="110"/>
      <c r="FL15" s="110"/>
      <c r="FM15" s="110"/>
      <c r="FN15" s="110"/>
      <c r="FO15" s="110"/>
      <c r="FP15" s="110"/>
      <c r="FQ15" s="110"/>
      <c r="FR15" s="110"/>
      <c r="FS15" s="110"/>
      <c r="FT15" s="110"/>
      <c r="FU15" s="110"/>
      <c r="FV15" s="110"/>
      <c r="FW15" s="110"/>
      <c r="FX15" s="110"/>
      <c r="FY15" s="110"/>
      <c r="FZ15" s="110"/>
      <c r="GA15" s="110"/>
      <c r="GB15" s="110"/>
      <c r="GC15" s="110"/>
      <c r="GD15" s="110"/>
      <c r="GE15" s="110"/>
      <c r="GF15" s="110"/>
      <c r="GG15" s="110"/>
      <c r="GH15" s="110"/>
      <c r="GI15" s="110"/>
      <c r="GJ15" s="110"/>
      <c r="GK15" s="110"/>
      <c r="GL15" s="110"/>
      <c r="GM15" s="110"/>
      <c r="GN15" s="110"/>
      <c r="GO15" s="110"/>
      <c r="GP15" s="110"/>
      <c r="GQ15" s="110"/>
      <c r="GR15" s="110"/>
      <c r="GS15" s="110"/>
      <c r="GT15" s="110"/>
      <c r="GU15" s="110"/>
      <c r="GV15" s="110"/>
      <c r="GW15" s="110"/>
      <c r="GX15" s="110"/>
      <c r="GY15" s="110"/>
      <c r="GZ15" s="110"/>
      <c r="HA15" s="110"/>
      <c r="HB15" s="110"/>
      <c r="HC15" s="110"/>
      <c r="HD15" s="110"/>
      <c r="HE15" s="110"/>
      <c r="HF15" s="110"/>
      <c r="HG15" s="110"/>
      <c r="HH15" s="110"/>
      <c r="HI15" s="110"/>
      <c r="HJ15" s="110"/>
      <c r="HK15" s="110"/>
      <c r="HL15" s="110"/>
      <c r="HM15" s="110"/>
      <c r="HN15" s="110"/>
      <c r="HO15" s="110"/>
      <c r="HP15" s="110"/>
      <c r="HQ15" s="110"/>
      <c r="HR15" s="110"/>
      <c r="HS15" s="110"/>
      <c r="HT15" s="110"/>
      <c r="HU15" s="110"/>
      <c r="HV15" s="110"/>
      <c r="HW15" s="110"/>
      <c r="HX15" s="110"/>
      <c r="HY15" s="110"/>
      <c r="HZ15" s="110"/>
      <c r="IA15" s="110"/>
      <c r="IB15" s="110"/>
      <c r="IC15" s="110"/>
      <c r="ID15" s="110"/>
      <c r="IE15" s="110"/>
      <c r="IF15" s="110"/>
      <c r="IG15" s="110"/>
      <c r="IH15" s="110"/>
      <c r="II15" s="110"/>
      <c r="IJ15" s="110"/>
      <c r="IK15" s="110"/>
      <c r="IL15" s="110"/>
      <c r="IM15" s="110"/>
      <c r="IN15" s="110"/>
      <c r="IO15" s="110"/>
      <c r="IP15" s="110"/>
      <c r="IQ15" s="110"/>
      <c r="IR15" s="110"/>
      <c r="IS15" s="110"/>
      <c r="IT15" s="110"/>
      <c r="IU15" s="110"/>
      <c r="IV15" s="110"/>
    </row>
    <row r="16" spans="2:256" ht="12.75" customHeight="1">
      <c r="B16" s="696"/>
      <c r="C16" s="696"/>
      <c r="D16" s="96"/>
      <c r="E16" s="109" t="str">
        <f>G15</f>
        <v>Por favor preencha todas as células em aberto. Se não existirem ocorrências a registar deverá introduzir o número zero.</v>
      </c>
      <c r="F16" s="109"/>
      <c r="G16" s="104"/>
      <c r="H16" s="104"/>
      <c r="I16" s="104"/>
      <c r="J16" s="104"/>
      <c r="K16" s="104"/>
      <c r="L16" s="104"/>
      <c r="M16" s="104"/>
      <c r="N16" s="104"/>
      <c r="O16" s="109"/>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row>
    <row r="17" spans="2:15" ht="12.75" customHeight="1">
      <c r="B17" s="95"/>
      <c r="C17" s="95"/>
      <c r="D17" s="95"/>
      <c r="E17" s="95"/>
      <c r="F17" s="95"/>
      <c r="G17" s="95"/>
      <c r="H17" s="95"/>
      <c r="I17" s="95"/>
      <c r="J17" s="95"/>
      <c r="K17" s="95"/>
      <c r="L17" s="95"/>
      <c r="M17" s="95"/>
      <c r="N17" s="95"/>
      <c r="O17" s="95"/>
    </row>
    <row r="18" spans="2:256" ht="12.75" customHeight="1">
      <c r="B18" s="695" t="s">
        <v>560</v>
      </c>
      <c r="C18" s="695"/>
      <c r="D18" s="96"/>
      <c r="E18" s="97" t="str">
        <f>IF(E19="...","Preenchido",IF(E19="Por favor preencha todas as células em aberto. Se não existirem ocorrências a registar deverá introduzir o número zero.","Por preencher","Preenchido com erros!"))</f>
        <v>Por preencher</v>
      </c>
      <c r="F18" s="98"/>
      <c r="G18" s="99" t="str">
        <f>IF('III - Mapas'!O120&lt;&gt;0,"Por favor preencha todas as células em aberto. Se não existirem ocorrências a registar deverá introduzir o número zero.",IF('III - Mapas'!O121="ERRO","O valor introduzido como somatorio das antiguidades dos trabalhadores não está correcto.","..."))</f>
        <v>Por favor preencha todas as células em aberto. Se não existirem ocorrências a registar deverá introduzir o número zero.</v>
      </c>
      <c r="H18" s="100"/>
      <c r="I18" s="100"/>
      <c r="J18" s="100"/>
      <c r="K18" s="100"/>
      <c r="L18" s="100"/>
      <c r="M18" s="100"/>
      <c r="N18" s="100"/>
      <c r="O18" s="10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0"/>
      <c r="BA18" s="110"/>
      <c r="BB18" s="110"/>
      <c r="BC18" s="110"/>
      <c r="BD18" s="110"/>
      <c r="BE18" s="110"/>
      <c r="BF18" s="110"/>
      <c r="BG18" s="110"/>
      <c r="BH18" s="110"/>
      <c r="BI18" s="110"/>
      <c r="BJ18" s="110"/>
      <c r="BK18" s="110"/>
      <c r="BL18" s="110"/>
      <c r="BM18" s="110"/>
      <c r="BN18" s="110"/>
      <c r="BO18" s="110"/>
      <c r="BP18" s="110"/>
      <c r="BQ18" s="110"/>
      <c r="BR18" s="110"/>
      <c r="BS18" s="110"/>
      <c r="BT18" s="110"/>
      <c r="BU18" s="110"/>
      <c r="BV18" s="110"/>
      <c r="BW18" s="110"/>
      <c r="BX18" s="110"/>
      <c r="BY18" s="110"/>
      <c r="BZ18" s="110"/>
      <c r="CA18" s="110"/>
      <c r="CB18" s="110"/>
      <c r="CC18" s="110"/>
      <c r="CD18" s="110"/>
      <c r="CE18" s="110"/>
      <c r="CF18" s="110"/>
      <c r="CG18" s="110"/>
      <c r="CH18" s="110"/>
      <c r="CI18" s="110"/>
      <c r="CJ18" s="110"/>
      <c r="CK18" s="110"/>
      <c r="CL18" s="110"/>
      <c r="CM18" s="110"/>
      <c r="CN18" s="110"/>
      <c r="CO18" s="110"/>
      <c r="CP18" s="110"/>
      <c r="CQ18" s="110"/>
      <c r="CR18" s="110"/>
      <c r="CS18" s="110"/>
      <c r="CT18" s="110"/>
      <c r="CU18" s="110"/>
      <c r="CV18" s="110"/>
      <c r="CW18" s="110"/>
      <c r="CX18" s="110"/>
      <c r="CY18" s="110"/>
      <c r="CZ18" s="110"/>
      <c r="DA18" s="110"/>
      <c r="DB18" s="110"/>
      <c r="DC18" s="110"/>
      <c r="DD18" s="110"/>
      <c r="DE18" s="110"/>
      <c r="DF18" s="110"/>
      <c r="DG18" s="110"/>
      <c r="DH18" s="110"/>
      <c r="DI18" s="110"/>
      <c r="DJ18" s="110"/>
      <c r="DK18" s="110"/>
      <c r="DL18" s="110"/>
      <c r="DM18" s="110"/>
      <c r="DN18" s="110"/>
      <c r="DO18" s="110"/>
      <c r="DP18" s="110"/>
      <c r="DQ18" s="110"/>
      <c r="DR18" s="110"/>
      <c r="DS18" s="110"/>
      <c r="DT18" s="110"/>
      <c r="DU18" s="110"/>
      <c r="DV18" s="110"/>
      <c r="DW18" s="110"/>
      <c r="DX18" s="110"/>
      <c r="DY18" s="110"/>
      <c r="DZ18" s="110"/>
      <c r="EA18" s="110"/>
      <c r="EB18" s="110"/>
      <c r="EC18" s="110"/>
      <c r="ED18" s="110"/>
      <c r="EE18" s="110"/>
      <c r="EF18" s="110"/>
      <c r="EG18" s="110"/>
      <c r="EH18" s="110"/>
      <c r="EI18" s="110"/>
      <c r="EJ18" s="110"/>
      <c r="EK18" s="110"/>
      <c r="EL18" s="110"/>
      <c r="EM18" s="110"/>
      <c r="EN18" s="110"/>
      <c r="EO18" s="110"/>
      <c r="EP18" s="110"/>
      <c r="EQ18" s="110"/>
      <c r="ER18" s="110"/>
      <c r="ES18" s="110"/>
      <c r="ET18" s="110"/>
      <c r="EU18" s="110"/>
      <c r="EV18" s="110"/>
      <c r="EW18" s="110"/>
      <c r="EX18" s="110"/>
      <c r="EY18" s="110"/>
      <c r="EZ18" s="110"/>
      <c r="FA18" s="110"/>
      <c r="FB18" s="110"/>
      <c r="FC18" s="110"/>
      <c r="FD18" s="110"/>
      <c r="FE18" s="110"/>
      <c r="FF18" s="110"/>
      <c r="FG18" s="110"/>
      <c r="FH18" s="110"/>
      <c r="FI18" s="110"/>
      <c r="FJ18" s="110"/>
      <c r="FK18" s="110"/>
      <c r="FL18" s="110"/>
      <c r="FM18" s="110"/>
      <c r="FN18" s="110"/>
      <c r="FO18" s="110"/>
      <c r="FP18" s="110"/>
      <c r="FQ18" s="110"/>
      <c r="FR18" s="110"/>
      <c r="FS18" s="110"/>
      <c r="FT18" s="110"/>
      <c r="FU18" s="110"/>
      <c r="FV18" s="110"/>
      <c r="FW18" s="110"/>
      <c r="FX18" s="110"/>
      <c r="FY18" s="110"/>
      <c r="FZ18" s="110"/>
      <c r="GA18" s="110"/>
      <c r="GB18" s="110"/>
      <c r="GC18" s="110"/>
      <c r="GD18" s="110"/>
      <c r="GE18" s="110"/>
      <c r="GF18" s="110"/>
      <c r="GG18" s="110"/>
      <c r="GH18" s="110"/>
      <c r="GI18" s="110"/>
      <c r="GJ18" s="110"/>
      <c r="GK18" s="110"/>
      <c r="GL18" s="110"/>
      <c r="GM18" s="110"/>
      <c r="GN18" s="110"/>
      <c r="GO18" s="110"/>
      <c r="GP18" s="110"/>
      <c r="GQ18" s="110"/>
      <c r="GR18" s="110"/>
      <c r="GS18" s="110"/>
      <c r="GT18" s="110"/>
      <c r="GU18" s="110"/>
      <c r="GV18" s="110"/>
      <c r="GW18" s="110"/>
      <c r="GX18" s="110"/>
      <c r="GY18" s="110"/>
      <c r="GZ18" s="110"/>
      <c r="HA18" s="110"/>
      <c r="HB18" s="110"/>
      <c r="HC18" s="110"/>
      <c r="HD18" s="110"/>
      <c r="HE18" s="110"/>
      <c r="HF18" s="110"/>
      <c r="HG18" s="110"/>
      <c r="HH18" s="110"/>
      <c r="HI18" s="110"/>
      <c r="HJ18" s="110"/>
      <c r="HK18" s="110"/>
      <c r="HL18" s="110"/>
      <c r="HM18" s="110"/>
      <c r="HN18" s="110"/>
      <c r="HO18" s="110"/>
      <c r="HP18" s="110"/>
      <c r="HQ18" s="110"/>
      <c r="HR18" s="110"/>
      <c r="HS18" s="110"/>
      <c r="HT18" s="110"/>
      <c r="HU18" s="110"/>
      <c r="HV18" s="110"/>
      <c r="HW18" s="110"/>
      <c r="HX18" s="110"/>
      <c r="HY18" s="110"/>
      <c r="HZ18" s="110"/>
      <c r="IA18" s="110"/>
      <c r="IB18" s="110"/>
      <c r="IC18" s="110"/>
      <c r="ID18" s="110"/>
      <c r="IE18" s="110"/>
      <c r="IF18" s="110"/>
      <c r="IG18" s="110"/>
      <c r="IH18" s="110"/>
      <c r="II18" s="110"/>
      <c r="IJ18" s="110"/>
      <c r="IK18" s="110"/>
      <c r="IL18" s="110"/>
      <c r="IM18" s="110"/>
      <c r="IN18" s="110"/>
      <c r="IO18" s="110"/>
      <c r="IP18" s="110"/>
      <c r="IQ18" s="110"/>
      <c r="IR18" s="110"/>
      <c r="IS18" s="110"/>
      <c r="IT18" s="110"/>
      <c r="IU18" s="110"/>
      <c r="IV18" s="110"/>
    </row>
    <row r="19" spans="2:256" ht="12.75" customHeight="1">
      <c r="B19" s="696"/>
      <c r="C19" s="696"/>
      <c r="D19" s="96"/>
      <c r="E19" s="109" t="str">
        <f>G18</f>
        <v>Por favor preencha todas as células em aberto. Se não existirem ocorrências a registar deverá introduzir o número zero.</v>
      </c>
      <c r="F19" s="109"/>
      <c r="G19" s="109"/>
      <c r="H19" s="109"/>
      <c r="I19" s="109"/>
      <c r="J19" s="109"/>
      <c r="K19" s="109"/>
      <c r="L19" s="109"/>
      <c r="M19" s="109"/>
      <c r="N19" s="109"/>
      <c r="O19" s="109"/>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105"/>
      <c r="AY19" s="105"/>
      <c r="AZ19" s="105"/>
      <c r="BA19" s="105"/>
      <c r="BB19" s="105"/>
      <c r="BC19" s="105"/>
      <c r="BD19" s="105"/>
      <c r="BE19" s="105"/>
      <c r="BF19" s="105"/>
      <c r="BG19" s="105"/>
      <c r="BH19" s="105"/>
      <c r="BI19" s="105"/>
      <c r="BJ19" s="105"/>
      <c r="BK19" s="105"/>
      <c r="BL19" s="105"/>
      <c r="BM19" s="105"/>
      <c r="BN19" s="105"/>
      <c r="BO19" s="105"/>
      <c r="BP19" s="105"/>
      <c r="BQ19" s="105"/>
      <c r="BR19" s="105"/>
      <c r="BS19" s="105"/>
      <c r="BT19" s="105"/>
      <c r="BU19" s="105"/>
      <c r="BV19" s="105"/>
      <c r="BW19" s="105"/>
      <c r="BX19" s="105"/>
      <c r="BY19" s="105"/>
      <c r="BZ19" s="105"/>
      <c r="CA19" s="105"/>
      <c r="CB19" s="105"/>
      <c r="CC19" s="105"/>
      <c r="CD19" s="105"/>
      <c r="CE19" s="105"/>
      <c r="CF19" s="105"/>
      <c r="CG19" s="105"/>
      <c r="CH19" s="105"/>
      <c r="CI19" s="105"/>
      <c r="CJ19" s="105"/>
      <c r="CK19" s="105"/>
      <c r="CL19" s="105"/>
      <c r="CM19" s="105"/>
      <c r="CN19" s="105"/>
      <c r="CO19" s="105"/>
      <c r="CP19" s="105"/>
      <c r="CQ19" s="105"/>
      <c r="CR19" s="105"/>
      <c r="CS19" s="105"/>
      <c r="CT19" s="105"/>
      <c r="CU19" s="105"/>
      <c r="CV19" s="105"/>
      <c r="CW19" s="105"/>
      <c r="CX19" s="105"/>
      <c r="CY19" s="105"/>
      <c r="CZ19" s="105"/>
      <c r="DA19" s="105"/>
      <c r="DB19" s="105"/>
      <c r="DC19" s="105"/>
      <c r="DD19" s="105"/>
      <c r="DE19" s="105"/>
      <c r="DF19" s="105"/>
      <c r="DG19" s="105"/>
      <c r="DH19" s="105"/>
      <c r="DI19" s="105"/>
      <c r="DJ19" s="105"/>
      <c r="DK19" s="105"/>
      <c r="DL19" s="105"/>
      <c r="DM19" s="105"/>
      <c r="DN19" s="105"/>
      <c r="DO19" s="105"/>
      <c r="DP19" s="105"/>
      <c r="DQ19" s="105"/>
      <c r="DR19" s="105"/>
      <c r="DS19" s="105"/>
      <c r="DT19" s="105"/>
      <c r="DU19" s="105"/>
      <c r="DV19" s="105"/>
      <c r="DW19" s="105"/>
      <c r="DX19" s="105"/>
      <c r="DY19" s="105"/>
      <c r="DZ19" s="105"/>
      <c r="EA19" s="105"/>
      <c r="EB19" s="105"/>
      <c r="EC19" s="105"/>
      <c r="ED19" s="105"/>
      <c r="EE19" s="105"/>
      <c r="EF19" s="105"/>
      <c r="EG19" s="105"/>
      <c r="EH19" s="105"/>
      <c r="EI19" s="105"/>
      <c r="EJ19" s="105"/>
      <c r="EK19" s="105"/>
      <c r="EL19" s="105"/>
      <c r="EM19" s="105"/>
      <c r="EN19" s="105"/>
      <c r="EO19" s="105"/>
      <c r="EP19" s="105"/>
      <c r="EQ19" s="105"/>
      <c r="ER19" s="105"/>
      <c r="ES19" s="105"/>
      <c r="ET19" s="105"/>
      <c r="EU19" s="105"/>
      <c r="EV19" s="105"/>
      <c r="EW19" s="105"/>
      <c r="EX19" s="105"/>
      <c r="EY19" s="105"/>
      <c r="EZ19" s="105"/>
      <c r="FA19" s="105"/>
      <c r="FB19" s="105"/>
      <c r="FC19" s="105"/>
      <c r="FD19" s="105"/>
      <c r="FE19" s="105"/>
      <c r="FF19" s="105"/>
      <c r="FG19" s="105"/>
      <c r="FH19" s="105"/>
      <c r="FI19" s="105"/>
      <c r="FJ19" s="105"/>
      <c r="FK19" s="105"/>
      <c r="FL19" s="105"/>
      <c r="FM19" s="105"/>
      <c r="FN19" s="105"/>
      <c r="FO19" s="105"/>
      <c r="FP19" s="105"/>
      <c r="FQ19" s="105"/>
      <c r="FR19" s="105"/>
      <c r="FS19" s="105"/>
      <c r="FT19" s="105"/>
      <c r="FU19" s="105"/>
      <c r="FV19" s="105"/>
      <c r="FW19" s="105"/>
      <c r="FX19" s="105"/>
      <c r="FY19" s="105"/>
      <c r="FZ19" s="105"/>
      <c r="GA19" s="105"/>
      <c r="GB19" s="105"/>
      <c r="GC19" s="105"/>
      <c r="GD19" s="105"/>
      <c r="GE19" s="105"/>
      <c r="GF19" s="105"/>
      <c r="GG19" s="105"/>
      <c r="GH19" s="105"/>
      <c r="GI19" s="105"/>
      <c r="GJ19" s="105"/>
      <c r="GK19" s="105"/>
      <c r="GL19" s="105"/>
      <c r="GM19" s="105"/>
      <c r="GN19" s="105"/>
      <c r="GO19" s="105"/>
      <c r="GP19" s="105"/>
      <c r="GQ19" s="105"/>
      <c r="GR19" s="105"/>
      <c r="GS19" s="105"/>
      <c r="GT19" s="105"/>
      <c r="GU19" s="105"/>
      <c r="GV19" s="105"/>
      <c r="GW19" s="105"/>
      <c r="GX19" s="105"/>
      <c r="GY19" s="105"/>
      <c r="GZ19" s="105"/>
      <c r="HA19" s="105"/>
      <c r="HB19" s="105"/>
      <c r="HC19" s="105"/>
      <c r="HD19" s="105"/>
      <c r="HE19" s="105"/>
      <c r="HF19" s="105"/>
      <c r="HG19" s="105"/>
      <c r="HH19" s="105"/>
      <c r="HI19" s="105"/>
      <c r="HJ19" s="105"/>
      <c r="HK19" s="105"/>
      <c r="HL19" s="105"/>
      <c r="HM19" s="105"/>
      <c r="HN19" s="105"/>
      <c r="HO19" s="105"/>
      <c r="HP19" s="105"/>
      <c r="HQ19" s="105"/>
      <c r="HR19" s="105"/>
      <c r="HS19" s="105"/>
      <c r="HT19" s="105"/>
      <c r="HU19" s="105"/>
      <c r="HV19" s="105"/>
      <c r="HW19" s="105"/>
      <c r="HX19" s="105"/>
      <c r="HY19" s="105"/>
      <c r="HZ19" s="105"/>
      <c r="IA19" s="105"/>
      <c r="IB19" s="105"/>
      <c r="IC19" s="105"/>
      <c r="ID19" s="105"/>
      <c r="IE19" s="105"/>
      <c r="IF19" s="105"/>
      <c r="IG19" s="105"/>
      <c r="IH19" s="105"/>
      <c r="II19" s="105"/>
      <c r="IJ19" s="105"/>
      <c r="IK19" s="105"/>
      <c r="IL19" s="105"/>
      <c r="IM19" s="105"/>
      <c r="IN19" s="105"/>
      <c r="IO19" s="105"/>
      <c r="IP19" s="105"/>
      <c r="IQ19" s="105"/>
      <c r="IR19" s="105"/>
      <c r="IS19" s="105"/>
      <c r="IT19" s="105"/>
      <c r="IU19" s="105"/>
      <c r="IV19" s="105"/>
    </row>
    <row r="20" spans="2:15" ht="12.75" customHeight="1">
      <c r="B20" s="95"/>
      <c r="C20" s="95"/>
      <c r="D20" s="95"/>
      <c r="E20" s="95"/>
      <c r="F20" s="95"/>
      <c r="G20" s="95"/>
      <c r="H20" s="95"/>
      <c r="I20" s="95"/>
      <c r="J20" s="95"/>
      <c r="K20" s="95"/>
      <c r="L20" s="95"/>
      <c r="M20" s="95"/>
      <c r="N20" s="95"/>
      <c r="O20" s="95"/>
    </row>
    <row r="21" spans="2:256" ht="12.75" customHeight="1">
      <c r="B21" s="695" t="s">
        <v>561</v>
      </c>
      <c r="C21" s="695"/>
      <c r="D21" s="96"/>
      <c r="E21" s="97" t="str">
        <f>IF(E22="...","Preenchido",IF(E22="Por favor preencha todas as células em aberto. Se não existirem ocorrências a registar deverá introduzir o número zero.","Por preencher","Preenchido com erros!"))</f>
        <v>Por preencher</v>
      </c>
      <c r="F21" s="98"/>
      <c r="G21" s="100" t="str">
        <f>IF('III - Mapas'!P133&lt;&gt;0,"Por favor preencha todas as células em aberto. Se não existirem ocorrências a registar deverá introduzir o número zero.",IF('III - Mapas'!D148="ERROH","O total de elementos do sexo masculino dos ÓRGÃOS DE GESTÃO não poderá ser superior ao apresentado no ponto 1.1 do quadro 1 para este grupo de pessoal.",IF('III - Mapas'!D148="ERROM","O total de elementos do sexo feminino dos ÓRGÃOS DE GESTÃO não poderá ser superior ao apresentado no ponto 1.1 do quadro 1 para este grupo de pessoal.",IF('III - Mapas'!E148="ERROH","O total de elementos do sexo masculino pertencentes ao pessoal DOCENTE não poderá ser superior ao apresentado no ponto 1.1 do quadro 1 para este grupo de pessoal.",IF('III - Mapas'!E148="ERROM","O total de elementos do sexo feminino pertencentes ao pessoal DOCENTE não poderá ser superior ao apresentado no ponto 1.1 do quadro 1 para este grupo de pessoal.",H21)))))</f>
        <v>Por favor preencha todas as células em aberto. Se não existirem ocorrências a registar deverá introduzir o número zero.</v>
      </c>
      <c r="H21" s="100" t="str">
        <f>IF('III - Mapas'!F148="ERROH","O total de elementos do sexo masculino pertencentes ao pessoal de INFORMÁTICA não poderá ser superior ao apresentado no ponto 1.1 do quadro 1 para este grupo de pessoal.",IF('III - Mapas'!F148="ERROM","O total de elementos do sexo feminino pertencentes ao pessoal de INFORMÁTICA não poderá ser superior ao apresentado no ponto 1.1 do quadro 1 para este grupo de pessoal.",IF('III - Mapas'!G148="ERROH","O total de elementos do sexo masculino pertencentes ao pessoal TÉCNICO SUPERIOR não poderá ser superior ao apresentado no ponto 1.1 do quadro 1 para este grupo de pessoal.",IF('III - Mapas'!G148="ERROM","O total de elementos do sexo feminino pertencentes ao pessoal TÉCNICO SUPERIOR não poderá ser superior ao apresentado no ponto 1.1 do quadro 1 para este grupo de pessoal.",I21))))</f>
        <v>...</v>
      </c>
      <c r="I21" s="100" t="str">
        <f>IF('III - Mapas'!H148="ERROH","O total de elementos do sexo masculino pertencentes ao pessoal TÉCNICO não poderá ser superior ao apresentado no ponto 1.1 do quadro 1 para este grupo de pessoal.",IF('III - Mapas'!H148="ERROM","O total de elementos do sexo feminino pertencentes ao pessoal TÉCNICO não poderá ser superior ao apresentado no ponto 1.1 do quadro 1 para este grupo de pessoal.",IF('III - Mapas'!I148="ERROH","O total de elementos do sexo masculino pertencentes ao pessoal TÉC-PROFISSIONAL não poderá ser superior ao apresentado no ponto 1.1 do quadro 1 para este grupo de pessoal.",IF('III - Mapas'!I148="ERROM","O total de elementos do sexo feminino pertencentes ao pessoal TÉC-PROFISSIONAL não poderá ser superior ao apresentado no ponto 1.1 do quadro 1 para este grupo de pessoal.",J21))))</f>
        <v>...</v>
      </c>
      <c r="J21" s="100" t="str">
        <f>IF('III - Mapas'!J148="ERROH","O total de elementos do sexo masculino pertencentes ao pessoal ADMINISTRATIVO não poderá ser superior ao apresentado no ponto 1.1 do quadro 1 para este grupo de pessoal.",IF('III - Mapas'!J148="ERROM","O total de elementos do sexo feminino pertencentes ao pessoal ADMINISTRATIVO não poderá ser superior ao apresentado no ponto 1.1 do quadro 1 para este grupo de pessoal.",IF('III - Mapas'!K148="ERROH","O total de elementos do sexo masculino pertencentes ao pessoal de APOIO não poderá ser superior ao apresentado no ponto 1.1 do quadro 1 para este grupo de pessoal.",IF('III - Mapas'!K148="ERROM","O total de elementos do sexo feminino pertencentes ao pessoal de APOIO não poderá ser superior ao apresentado no ponto 1.1 do quadro 1 para este grupo de pessoal.",K21))))</f>
        <v>...</v>
      </c>
      <c r="K21" s="100" t="str">
        <f>IF('III - Mapas'!L148="ERROH","O total de elementos do sexo masculino pertencentes ao pessoal AUXILIAR não poderá ser superior ao apresentado no ponto 1.1 do quadro 1 para este grupo de pessoal.",IF('III - Mapas'!L148="ERROM","O total de elementos do sexo feminino pertencentes ao pessoal AUXILIAR não poderá ser superior ao apresentado no ponto 1.1 do quadro 1 para este grupo de pessoal.",IF('III - Mapas'!M148="ERROH","O total de elementos do sexo masculino pertencentes ao pessoal OPERÁRIO não poderá ser superior ao apresentado no ponto 1.1 do quadro 1 para este grupo de pessoal.",IF('III - Mapas'!M148="ERROM","O total de elementos do sexo feminino pertencentes ao pessoal OPERÁRIO não poderá ser superior ao apresentado no ponto 1.1 do quadro 1 para este grupo de pessoal.","..."))))</f>
        <v>...</v>
      </c>
      <c r="L21" s="100"/>
      <c r="M21" s="100"/>
      <c r="N21" s="100"/>
      <c r="O21" s="100"/>
      <c r="P21" s="110"/>
      <c r="Q21" s="110"/>
      <c r="R21" s="110"/>
      <c r="S21" s="110"/>
      <c r="T21" s="110"/>
      <c r="U21" s="110"/>
      <c r="V21" s="110"/>
      <c r="W21" s="110"/>
      <c r="X21" s="110"/>
      <c r="Y21" s="110"/>
      <c r="Z21" s="110"/>
      <c r="AA21" s="110"/>
      <c r="AB21" s="110"/>
      <c r="AC21" s="110"/>
      <c r="AD21" s="110"/>
      <c r="AE21" s="110"/>
      <c r="AF21" s="110"/>
      <c r="AG21" s="110"/>
      <c r="AH21" s="110"/>
      <c r="AI21" s="110"/>
      <c r="AJ21" s="110"/>
      <c r="AK21" s="110"/>
      <c r="AL21" s="110"/>
      <c r="AM21" s="110"/>
      <c r="AN21" s="110"/>
      <c r="AO21" s="110"/>
      <c r="AP21" s="110"/>
      <c r="AQ21" s="110"/>
      <c r="AR21" s="110"/>
      <c r="AS21" s="110"/>
      <c r="AT21" s="110"/>
      <c r="AU21" s="110"/>
      <c r="AV21" s="110"/>
      <c r="AW21" s="110"/>
      <c r="AX21" s="110"/>
      <c r="AY21" s="110"/>
      <c r="AZ21" s="110"/>
      <c r="BA21" s="110"/>
      <c r="BB21" s="110"/>
      <c r="BC21" s="110"/>
      <c r="BD21" s="110"/>
      <c r="BE21" s="110"/>
      <c r="BF21" s="110"/>
      <c r="BG21" s="110"/>
      <c r="BH21" s="110"/>
      <c r="BI21" s="110"/>
      <c r="BJ21" s="110"/>
      <c r="BK21" s="110"/>
      <c r="BL21" s="110"/>
      <c r="BM21" s="110"/>
      <c r="BN21" s="110"/>
      <c r="BO21" s="110"/>
      <c r="BP21" s="110"/>
      <c r="BQ21" s="110"/>
      <c r="BR21" s="110"/>
      <c r="BS21" s="110"/>
      <c r="BT21" s="110"/>
      <c r="BU21" s="110"/>
      <c r="BV21" s="110"/>
      <c r="BW21" s="110"/>
      <c r="BX21" s="110"/>
      <c r="BY21" s="110"/>
      <c r="BZ21" s="110"/>
      <c r="CA21" s="110"/>
      <c r="CB21" s="110"/>
      <c r="CC21" s="110"/>
      <c r="CD21" s="110"/>
      <c r="CE21" s="110"/>
      <c r="CF21" s="110"/>
      <c r="CG21" s="110"/>
      <c r="CH21" s="110"/>
      <c r="CI21" s="110"/>
      <c r="CJ21" s="110"/>
      <c r="CK21" s="110"/>
      <c r="CL21" s="110"/>
      <c r="CM21" s="110"/>
      <c r="CN21" s="110"/>
      <c r="CO21" s="110"/>
      <c r="CP21" s="110"/>
      <c r="CQ21" s="110"/>
      <c r="CR21" s="110"/>
      <c r="CS21" s="110"/>
      <c r="CT21" s="110"/>
      <c r="CU21" s="110"/>
      <c r="CV21" s="110"/>
      <c r="CW21" s="110"/>
      <c r="CX21" s="110"/>
      <c r="CY21" s="110"/>
      <c r="CZ21" s="110"/>
      <c r="DA21" s="110"/>
      <c r="DB21" s="110"/>
      <c r="DC21" s="110"/>
      <c r="DD21" s="110"/>
      <c r="DE21" s="110"/>
      <c r="DF21" s="110"/>
      <c r="DG21" s="110"/>
      <c r="DH21" s="110"/>
      <c r="DI21" s="110"/>
      <c r="DJ21" s="110"/>
      <c r="DK21" s="110"/>
      <c r="DL21" s="110"/>
      <c r="DM21" s="110"/>
      <c r="DN21" s="110"/>
      <c r="DO21" s="110"/>
      <c r="DP21" s="110"/>
      <c r="DQ21" s="110"/>
      <c r="DR21" s="110"/>
      <c r="DS21" s="110"/>
      <c r="DT21" s="110"/>
      <c r="DU21" s="110"/>
      <c r="DV21" s="110"/>
      <c r="DW21" s="110"/>
      <c r="DX21" s="110"/>
      <c r="DY21" s="110"/>
      <c r="DZ21" s="110"/>
      <c r="EA21" s="110"/>
      <c r="EB21" s="110"/>
      <c r="EC21" s="110"/>
      <c r="ED21" s="110"/>
      <c r="EE21" s="110"/>
      <c r="EF21" s="110"/>
      <c r="EG21" s="110"/>
      <c r="EH21" s="110"/>
      <c r="EI21" s="110"/>
      <c r="EJ21" s="110"/>
      <c r="EK21" s="110"/>
      <c r="EL21" s="110"/>
      <c r="EM21" s="110"/>
      <c r="EN21" s="110"/>
      <c r="EO21" s="110"/>
      <c r="EP21" s="110"/>
      <c r="EQ21" s="110"/>
      <c r="ER21" s="110"/>
      <c r="ES21" s="110"/>
      <c r="ET21" s="110"/>
      <c r="EU21" s="110"/>
      <c r="EV21" s="110"/>
      <c r="EW21" s="110"/>
      <c r="EX21" s="110"/>
      <c r="EY21" s="110"/>
      <c r="EZ21" s="110"/>
      <c r="FA21" s="110"/>
      <c r="FB21" s="110"/>
      <c r="FC21" s="110"/>
      <c r="FD21" s="110"/>
      <c r="FE21" s="110"/>
      <c r="FF21" s="110"/>
      <c r="FG21" s="110"/>
      <c r="FH21" s="110"/>
      <c r="FI21" s="110"/>
      <c r="FJ21" s="110"/>
      <c r="FK21" s="110"/>
      <c r="FL21" s="110"/>
      <c r="FM21" s="110"/>
      <c r="FN21" s="110"/>
      <c r="FO21" s="110"/>
      <c r="FP21" s="110"/>
      <c r="FQ21" s="110"/>
      <c r="FR21" s="110"/>
      <c r="FS21" s="110"/>
      <c r="FT21" s="110"/>
      <c r="FU21" s="110"/>
      <c r="FV21" s="110"/>
      <c r="FW21" s="110"/>
      <c r="FX21" s="110"/>
      <c r="FY21" s="110"/>
      <c r="FZ21" s="110"/>
      <c r="GA21" s="110"/>
      <c r="GB21" s="110"/>
      <c r="GC21" s="110"/>
      <c r="GD21" s="110"/>
      <c r="GE21" s="110"/>
      <c r="GF21" s="110"/>
      <c r="GG21" s="110"/>
      <c r="GH21" s="110"/>
      <c r="GI21" s="110"/>
      <c r="GJ21" s="110"/>
      <c r="GK21" s="110"/>
      <c r="GL21" s="110"/>
      <c r="GM21" s="110"/>
      <c r="GN21" s="110"/>
      <c r="GO21" s="110"/>
      <c r="GP21" s="110"/>
      <c r="GQ21" s="110"/>
      <c r="GR21" s="110"/>
      <c r="GS21" s="110"/>
      <c r="GT21" s="110"/>
      <c r="GU21" s="110"/>
      <c r="GV21" s="110"/>
      <c r="GW21" s="110"/>
      <c r="GX21" s="110"/>
      <c r="GY21" s="110"/>
      <c r="GZ21" s="110"/>
      <c r="HA21" s="110"/>
      <c r="HB21" s="110"/>
      <c r="HC21" s="110"/>
      <c r="HD21" s="110"/>
      <c r="HE21" s="110"/>
      <c r="HF21" s="110"/>
      <c r="HG21" s="110"/>
      <c r="HH21" s="110"/>
      <c r="HI21" s="110"/>
      <c r="HJ21" s="110"/>
      <c r="HK21" s="110"/>
      <c r="HL21" s="110"/>
      <c r="HM21" s="110"/>
      <c r="HN21" s="110"/>
      <c r="HO21" s="110"/>
      <c r="HP21" s="110"/>
      <c r="HQ21" s="110"/>
      <c r="HR21" s="110"/>
      <c r="HS21" s="110"/>
      <c r="HT21" s="110"/>
      <c r="HU21" s="110"/>
      <c r="HV21" s="110"/>
      <c r="HW21" s="110"/>
      <c r="HX21" s="110"/>
      <c r="HY21" s="110"/>
      <c r="HZ21" s="110"/>
      <c r="IA21" s="110"/>
      <c r="IB21" s="110"/>
      <c r="IC21" s="110"/>
      <c r="ID21" s="110"/>
      <c r="IE21" s="110"/>
      <c r="IF21" s="110"/>
      <c r="IG21" s="110"/>
      <c r="IH21" s="110"/>
      <c r="II21" s="110"/>
      <c r="IJ21" s="110"/>
      <c r="IK21" s="110"/>
      <c r="IL21" s="110"/>
      <c r="IM21" s="110"/>
      <c r="IN21" s="110"/>
      <c r="IO21" s="110"/>
      <c r="IP21" s="110"/>
      <c r="IQ21" s="110"/>
      <c r="IR21" s="110"/>
      <c r="IS21" s="110"/>
      <c r="IT21" s="110"/>
      <c r="IU21" s="110"/>
      <c r="IV21" s="110"/>
    </row>
    <row r="22" spans="2:256" ht="12.75" customHeight="1">
      <c r="B22" s="696"/>
      <c r="C22" s="696"/>
      <c r="D22" s="96"/>
      <c r="E22" s="109" t="str">
        <f>G21</f>
        <v>Por favor preencha todas as células em aberto. Se não existirem ocorrências a registar deverá introduzir o número zero.</v>
      </c>
      <c r="F22" s="109"/>
      <c r="G22" s="109"/>
      <c r="H22" s="109"/>
      <c r="I22" s="109"/>
      <c r="J22" s="109"/>
      <c r="K22" s="109"/>
      <c r="L22" s="109"/>
      <c r="M22" s="109"/>
      <c r="N22" s="109"/>
      <c r="O22" s="109"/>
      <c r="P22" s="105"/>
      <c r="Q22" s="105"/>
      <c r="R22" s="105"/>
      <c r="S22" s="105"/>
      <c r="T22" s="105"/>
      <c r="U22" s="105"/>
      <c r="V22" s="105"/>
      <c r="W22" s="105"/>
      <c r="X22" s="105"/>
      <c r="Y22" s="105"/>
      <c r="Z22" s="105"/>
      <c r="AA22" s="105"/>
      <c r="AB22" s="105"/>
      <c r="AC22" s="105"/>
      <c r="AD22" s="105"/>
      <c r="AE22" s="105"/>
      <c r="AF22" s="105"/>
      <c r="AG22" s="105"/>
      <c r="AH22" s="105"/>
      <c r="AI22" s="105"/>
      <c r="AJ22" s="105"/>
      <c r="AK22" s="105"/>
      <c r="AL22" s="105"/>
      <c r="AM22" s="105"/>
      <c r="AN22" s="105"/>
      <c r="AO22" s="105"/>
      <c r="AP22" s="105"/>
      <c r="AQ22" s="105"/>
      <c r="AR22" s="105"/>
      <c r="AS22" s="105"/>
      <c r="AT22" s="105"/>
      <c r="AU22" s="105"/>
      <c r="AV22" s="105"/>
      <c r="AW22" s="105"/>
      <c r="AX22" s="105"/>
      <c r="AY22" s="105"/>
      <c r="AZ22" s="105"/>
      <c r="BA22" s="105"/>
      <c r="BB22" s="105"/>
      <c r="BC22" s="105"/>
      <c r="BD22" s="105"/>
      <c r="BE22" s="105"/>
      <c r="BF22" s="105"/>
      <c r="BG22" s="105"/>
      <c r="BH22" s="105"/>
      <c r="BI22" s="105"/>
      <c r="BJ22" s="105"/>
      <c r="BK22" s="105"/>
      <c r="BL22" s="105"/>
      <c r="BM22" s="105"/>
      <c r="BN22" s="105"/>
      <c r="BO22" s="105"/>
      <c r="BP22" s="105"/>
      <c r="BQ22" s="105"/>
      <c r="BR22" s="105"/>
      <c r="BS22" s="105"/>
      <c r="BT22" s="105"/>
      <c r="BU22" s="105"/>
      <c r="BV22" s="105"/>
      <c r="BW22" s="105"/>
      <c r="BX22" s="105"/>
      <c r="BY22" s="105"/>
      <c r="BZ22" s="105"/>
      <c r="CA22" s="105"/>
      <c r="CB22" s="105"/>
      <c r="CC22" s="105"/>
      <c r="CD22" s="105"/>
      <c r="CE22" s="105"/>
      <c r="CF22" s="105"/>
      <c r="CG22" s="105"/>
      <c r="CH22" s="105"/>
      <c r="CI22" s="105"/>
      <c r="CJ22" s="105"/>
      <c r="CK22" s="105"/>
      <c r="CL22" s="105"/>
      <c r="CM22" s="105"/>
      <c r="CN22" s="105"/>
      <c r="CO22" s="105"/>
      <c r="CP22" s="105"/>
      <c r="CQ22" s="105"/>
      <c r="CR22" s="105"/>
      <c r="CS22" s="105"/>
      <c r="CT22" s="105"/>
      <c r="CU22" s="105"/>
      <c r="CV22" s="105"/>
      <c r="CW22" s="105"/>
      <c r="CX22" s="105"/>
      <c r="CY22" s="105"/>
      <c r="CZ22" s="105"/>
      <c r="DA22" s="105"/>
      <c r="DB22" s="105"/>
      <c r="DC22" s="105"/>
      <c r="DD22" s="105"/>
      <c r="DE22" s="105"/>
      <c r="DF22" s="105"/>
      <c r="DG22" s="105"/>
      <c r="DH22" s="105"/>
      <c r="DI22" s="105"/>
      <c r="DJ22" s="105"/>
      <c r="DK22" s="105"/>
      <c r="DL22" s="105"/>
      <c r="DM22" s="105"/>
      <c r="DN22" s="105"/>
      <c r="DO22" s="105"/>
      <c r="DP22" s="105"/>
      <c r="DQ22" s="105"/>
      <c r="DR22" s="105"/>
      <c r="DS22" s="105"/>
      <c r="DT22" s="105"/>
      <c r="DU22" s="105"/>
      <c r="DV22" s="105"/>
      <c r="DW22" s="105"/>
      <c r="DX22" s="105"/>
      <c r="DY22" s="105"/>
      <c r="DZ22" s="105"/>
      <c r="EA22" s="105"/>
      <c r="EB22" s="105"/>
      <c r="EC22" s="105"/>
      <c r="ED22" s="105"/>
      <c r="EE22" s="105"/>
      <c r="EF22" s="105"/>
      <c r="EG22" s="105"/>
      <c r="EH22" s="105"/>
      <c r="EI22" s="105"/>
      <c r="EJ22" s="105"/>
      <c r="EK22" s="105"/>
      <c r="EL22" s="105"/>
      <c r="EM22" s="105"/>
      <c r="EN22" s="105"/>
      <c r="EO22" s="105"/>
      <c r="EP22" s="105"/>
      <c r="EQ22" s="105"/>
      <c r="ER22" s="105"/>
      <c r="ES22" s="105"/>
      <c r="ET22" s="105"/>
      <c r="EU22" s="105"/>
      <c r="EV22" s="105"/>
      <c r="EW22" s="105"/>
      <c r="EX22" s="105"/>
      <c r="EY22" s="105"/>
      <c r="EZ22" s="105"/>
      <c r="FA22" s="105"/>
      <c r="FB22" s="105"/>
      <c r="FC22" s="105"/>
      <c r="FD22" s="105"/>
      <c r="FE22" s="105"/>
      <c r="FF22" s="105"/>
      <c r="FG22" s="105"/>
      <c r="FH22" s="105"/>
      <c r="FI22" s="105"/>
      <c r="FJ22" s="105"/>
      <c r="FK22" s="105"/>
      <c r="FL22" s="105"/>
      <c r="FM22" s="105"/>
      <c r="FN22" s="105"/>
      <c r="FO22" s="105"/>
      <c r="FP22" s="105"/>
      <c r="FQ22" s="105"/>
      <c r="FR22" s="105"/>
      <c r="FS22" s="105"/>
      <c r="FT22" s="105"/>
      <c r="FU22" s="105"/>
      <c r="FV22" s="105"/>
      <c r="FW22" s="105"/>
      <c r="FX22" s="105"/>
      <c r="FY22" s="105"/>
      <c r="FZ22" s="105"/>
      <c r="GA22" s="105"/>
      <c r="GB22" s="105"/>
      <c r="GC22" s="105"/>
      <c r="GD22" s="105"/>
      <c r="GE22" s="105"/>
      <c r="GF22" s="105"/>
      <c r="GG22" s="105"/>
      <c r="GH22" s="105"/>
      <c r="GI22" s="105"/>
      <c r="GJ22" s="105"/>
      <c r="GK22" s="105"/>
      <c r="GL22" s="105"/>
      <c r="GM22" s="105"/>
      <c r="GN22" s="105"/>
      <c r="GO22" s="105"/>
      <c r="GP22" s="105"/>
      <c r="GQ22" s="105"/>
      <c r="GR22" s="105"/>
      <c r="GS22" s="105"/>
      <c r="GT22" s="105"/>
      <c r="GU22" s="105"/>
      <c r="GV22" s="105"/>
      <c r="GW22" s="105"/>
      <c r="GX22" s="105"/>
      <c r="GY22" s="105"/>
      <c r="GZ22" s="105"/>
      <c r="HA22" s="105"/>
      <c r="HB22" s="105"/>
      <c r="HC22" s="105"/>
      <c r="HD22" s="105"/>
      <c r="HE22" s="105"/>
      <c r="HF22" s="105"/>
      <c r="HG22" s="105"/>
      <c r="HH22" s="105"/>
      <c r="HI22" s="105"/>
      <c r="HJ22" s="105"/>
      <c r="HK22" s="105"/>
      <c r="HL22" s="105"/>
      <c r="HM22" s="105"/>
      <c r="HN22" s="105"/>
      <c r="HO22" s="105"/>
      <c r="HP22" s="105"/>
      <c r="HQ22" s="105"/>
      <c r="HR22" s="105"/>
      <c r="HS22" s="105"/>
      <c r="HT22" s="105"/>
      <c r="HU22" s="105"/>
      <c r="HV22" s="105"/>
      <c r="HW22" s="105"/>
      <c r="HX22" s="105"/>
      <c r="HY22" s="105"/>
      <c r="HZ22" s="105"/>
      <c r="IA22" s="105"/>
      <c r="IB22" s="105"/>
      <c r="IC22" s="105"/>
      <c r="ID22" s="105"/>
      <c r="IE22" s="105"/>
      <c r="IF22" s="105"/>
      <c r="IG22" s="105"/>
      <c r="IH22" s="105"/>
      <c r="II22" s="105"/>
      <c r="IJ22" s="105"/>
      <c r="IK22" s="105"/>
      <c r="IL22" s="105"/>
      <c r="IM22" s="105"/>
      <c r="IN22" s="105"/>
      <c r="IO22" s="105"/>
      <c r="IP22" s="105"/>
      <c r="IQ22" s="105"/>
      <c r="IR22" s="105"/>
      <c r="IS22" s="105"/>
      <c r="IT22" s="105"/>
      <c r="IU22" s="105"/>
      <c r="IV22" s="105"/>
    </row>
    <row r="23" spans="3:14" ht="12.75" customHeight="1">
      <c r="C23" s="96"/>
      <c r="D23" s="96"/>
      <c r="E23" s="106"/>
      <c r="F23" s="107"/>
      <c r="G23" s="107"/>
      <c r="H23" s="107"/>
      <c r="I23" s="107"/>
      <c r="J23" s="107"/>
      <c r="K23" s="107"/>
      <c r="L23" s="107"/>
      <c r="M23" s="107"/>
      <c r="N23" s="107"/>
    </row>
    <row r="24" spans="2:256" ht="12.75" customHeight="1">
      <c r="B24" s="695" t="s">
        <v>562</v>
      </c>
      <c r="C24" s="695"/>
      <c r="D24" s="96"/>
      <c r="E24" s="97" t="str">
        <f>IF(E25="...","Preenchido",IF(E25="Por favor preencha todas as células em aberto. Se não existirem ocorrências a registar deverá introduzir o número zero.","Por preencher","Preenchido com erros!"))</f>
        <v>Por preencher</v>
      </c>
      <c r="F24" s="98"/>
      <c r="G24" s="100" t="str">
        <f>IF('III - Mapas'!P155&lt;&gt;0,"Por favor preencha todas as células em aberto. Se não existirem ocorrências a registar deverá introduzir o número zero.",IF('III - Mapas'!D158="ERROH","O total de elementos do sexo masculino dos ÓRGÃOS DE GESTÃO não poderá ser superior ao apresentado no ponto 1.1 do quadro 1 para este grupo de pessoal.",IF('III - Mapas'!D158="ERROM","O total de elementos do sexo feminino dos ÓRGÃOS DE GESTÃO não poderá ser superior ao apresentado no ponto 1.1 do quadro 1 para este grupo de pessoal.",IF('III - Mapas'!E158="ERROH","O total de elementos do sexo masculino pertencentes ao pessoal DOCENTE não poderá ser superior ao apresentado no ponto 1.1 do quadro 1 para este grupo de pessoal.",IF('III - Mapas'!E158="ERROM","O total de elementos do sexo feminino pertencentes ao pessoal DOCENTE não poderá ser superior ao apresentado no ponto 1.1 do quadro 1 para este grupo de pessoal.",H24)))))</f>
        <v>Por favor preencha todas as células em aberto. Se não existirem ocorrências a registar deverá introduzir o número zero.</v>
      </c>
      <c r="H24" s="100" t="str">
        <f>IF('III - Mapas'!F158="ERROH","O total de elementos do sexo masculino pertencentes ao pessoal de INFORMÁTICA não poderá ser superior ao apresentado no ponto 1.1 do quadro 1 para este grupo de pessoal.",IF('III - Mapas'!F158="ERROM","O total de elementos do sexo feminino pertencentes ao pessoal de INFORMÁTICA não poderá ser superior ao apresentado no ponto 1.1 do quadro 1 para este grupo de pessoal.",IF('III - Mapas'!G158="ERROH","O total de elementos do sexo masculino pertencentes ao pessoal TÉCNICO SUPERIOR não poderá ser superior ao apresentado no ponto 1.1 do quadro 1 para este grupo de pessoal.",IF('III - Mapas'!G158="ERROM","O total de elementos do sexo feminino pertencentes ao pessoal TÉCNICO SUPERIOR não poderá ser superior ao apresentado no ponto 1.1 do quadro 1 para este grupo de pessoal.",I24))))</f>
        <v>...</v>
      </c>
      <c r="I24" s="100" t="str">
        <f>IF('III - Mapas'!H158="ERROH","O total de elementos do sexo masculino pertencentes ao pessoal TÉCNICO não poderá ser superior ao apresentado no ponto 1.1 do quadro 1 para este grupo de pessoal.",IF('III - Mapas'!H158="ERROM","O total de elementos do sexo feminino pertencentes ao pessoal TÉCNICO não poderá ser superior ao apresentado no ponto 1.1 do quadro 1 para este grupo de pessoal.",IF('III - Mapas'!I158="ERROH","O total de elementos do sexo masculino pertencentes ao pessoal TÉC-PROFISSIONAL não poderá ser superior ao apresentado no ponto 1.1 do quadro 1 para este grupo de pessoal.",IF('III - Mapas'!I158="ERROM","O total de elementos do sexo feminino pertencentes ao pessoal TÉC-PROFISSIONAL não poderá ser superior ao apresentado no ponto 1.1 do quadro 1 para este grupo de pessoal.",J24))))</f>
        <v>...</v>
      </c>
      <c r="J24" s="100" t="str">
        <f>IF('III - Mapas'!J158="ERROH","O total de elementos do sexo masculino pertencentes ao pessoal ADMINISTRATIVO não poderá ser superior ao apresentado no ponto 1.1 do quadro 1 para este grupo de pessoal.",IF('III - Mapas'!J158="ERROM","O total de elementos do sexo feminino pertencentes ao pessoal ADMINISTRATIVO não poderá ser superior ao apresentado no ponto 1.1 do quadro 1 para este grupo de pessoal.",IF('III - Mapas'!K158="ERROH","O total de elementos do sexo masculino pertencentes ao pessoal de APOIO não poderá ser superior ao apresentado no ponto 1.1 do quadro 1 para este grupo de pessoal.",IF('III - Mapas'!K158="ERROM","O total de elementos do sexo feminino pertencentes ao pessoal de APOIO não poderá ser superior ao apresentado no ponto 1.1 do quadro 1 para este grupo de pessoal.",K24))))</f>
        <v>...</v>
      </c>
      <c r="K24" s="100" t="str">
        <f>IF('III - Mapas'!L158="ERROH","O total de elementos do sexo masculino pertencentes ao pessoal AUXILIAR não poderá ser superior ao apresentado no ponto 1.1 do quadro 1 para este grupo de pessoal.",IF('III - Mapas'!L158="ERROM","O total de elementos do sexo feminino pertencentes ao pessoal AUXILIAR não poderá ser superior ao apresentado no ponto 1.1 do quadro 1 para este grupo de pessoal.",IF('III - Mapas'!M158="ERROH","O total de elementos do sexo masculino pertencentes ao pessoal OPERÁRIO não poderá ser superior ao apresentado no ponto 1.1 do quadro 1 para este grupo de pessoal.",IF('III - Mapas'!M158="ERROM","O total de elementos do sexo feminino pertencentes ao pessoal OPERÁRIO não poderá ser superior ao apresentado no ponto 1.1 do quadro 1 para este grupo de pessoal.","..."))))</f>
        <v>...</v>
      </c>
      <c r="L24" s="100"/>
      <c r="M24" s="100"/>
      <c r="N24" s="100"/>
      <c r="O24" s="100"/>
      <c r="P24" s="110"/>
      <c r="Q24" s="110"/>
      <c r="R24" s="110"/>
      <c r="S24" s="110"/>
      <c r="T24" s="110"/>
      <c r="U24" s="110"/>
      <c r="V24" s="110"/>
      <c r="W24" s="110"/>
      <c r="X24" s="110"/>
      <c r="Y24" s="110"/>
      <c r="Z24" s="110"/>
      <c r="AA24" s="110"/>
      <c r="AB24" s="110"/>
      <c r="AC24" s="110"/>
      <c r="AD24" s="110"/>
      <c r="AE24" s="110"/>
      <c r="AF24" s="110"/>
      <c r="AG24" s="110"/>
      <c r="AH24" s="110"/>
      <c r="AI24" s="110"/>
      <c r="AJ24" s="110"/>
      <c r="AK24" s="110"/>
      <c r="AL24" s="110"/>
      <c r="AM24" s="110"/>
      <c r="AN24" s="110"/>
      <c r="AO24" s="110"/>
      <c r="AP24" s="110"/>
      <c r="AQ24" s="110"/>
      <c r="AR24" s="110"/>
      <c r="AS24" s="110"/>
      <c r="AT24" s="110"/>
      <c r="AU24" s="110"/>
      <c r="AV24" s="110"/>
      <c r="AW24" s="110"/>
      <c r="AX24" s="110"/>
      <c r="AY24" s="110"/>
      <c r="AZ24" s="110"/>
      <c r="BA24" s="110"/>
      <c r="BB24" s="110"/>
      <c r="BC24" s="110"/>
      <c r="BD24" s="110"/>
      <c r="BE24" s="110"/>
      <c r="BF24" s="110"/>
      <c r="BG24" s="110"/>
      <c r="BH24" s="110"/>
      <c r="BI24" s="110"/>
      <c r="BJ24" s="110"/>
      <c r="BK24" s="110"/>
      <c r="BL24" s="110"/>
      <c r="BM24" s="110"/>
      <c r="BN24" s="110"/>
      <c r="BO24" s="110"/>
      <c r="BP24" s="110"/>
      <c r="BQ24" s="110"/>
      <c r="BR24" s="110"/>
      <c r="BS24" s="110"/>
      <c r="BT24" s="110"/>
      <c r="BU24" s="110"/>
      <c r="BV24" s="110"/>
      <c r="BW24" s="110"/>
      <c r="BX24" s="110"/>
      <c r="BY24" s="110"/>
      <c r="BZ24" s="110"/>
      <c r="CA24" s="110"/>
      <c r="CB24" s="110"/>
      <c r="CC24" s="110"/>
      <c r="CD24" s="110"/>
      <c r="CE24" s="110"/>
      <c r="CF24" s="110"/>
      <c r="CG24" s="110"/>
      <c r="CH24" s="110"/>
      <c r="CI24" s="110"/>
      <c r="CJ24" s="110"/>
      <c r="CK24" s="110"/>
      <c r="CL24" s="110"/>
      <c r="CM24" s="110"/>
      <c r="CN24" s="110"/>
      <c r="CO24" s="110"/>
      <c r="CP24" s="110"/>
      <c r="CQ24" s="110"/>
      <c r="CR24" s="110"/>
      <c r="CS24" s="110"/>
      <c r="CT24" s="110"/>
      <c r="CU24" s="110"/>
      <c r="CV24" s="110"/>
      <c r="CW24" s="110"/>
      <c r="CX24" s="110"/>
      <c r="CY24" s="110"/>
      <c r="CZ24" s="110"/>
      <c r="DA24" s="110"/>
      <c r="DB24" s="110"/>
      <c r="DC24" s="110"/>
      <c r="DD24" s="110"/>
      <c r="DE24" s="110"/>
      <c r="DF24" s="110"/>
      <c r="DG24" s="110"/>
      <c r="DH24" s="110"/>
      <c r="DI24" s="110"/>
      <c r="DJ24" s="110"/>
      <c r="DK24" s="110"/>
      <c r="DL24" s="110"/>
      <c r="DM24" s="110"/>
      <c r="DN24" s="110"/>
      <c r="DO24" s="110"/>
      <c r="DP24" s="110"/>
      <c r="DQ24" s="110"/>
      <c r="DR24" s="110"/>
      <c r="DS24" s="110"/>
      <c r="DT24" s="110"/>
      <c r="DU24" s="110"/>
      <c r="DV24" s="110"/>
      <c r="DW24" s="110"/>
      <c r="DX24" s="110"/>
      <c r="DY24" s="110"/>
      <c r="DZ24" s="110"/>
      <c r="EA24" s="110"/>
      <c r="EB24" s="110"/>
      <c r="EC24" s="110"/>
      <c r="ED24" s="110"/>
      <c r="EE24" s="110"/>
      <c r="EF24" s="110"/>
      <c r="EG24" s="110"/>
      <c r="EH24" s="110"/>
      <c r="EI24" s="110"/>
      <c r="EJ24" s="110"/>
      <c r="EK24" s="110"/>
      <c r="EL24" s="110"/>
      <c r="EM24" s="110"/>
      <c r="EN24" s="110"/>
      <c r="EO24" s="110"/>
      <c r="EP24" s="110"/>
      <c r="EQ24" s="110"/>
      <c r="ER24" s="110"/>
      <c r="ES24" s="110"/>
      <c r="ET24" s="110"/>
      <c r="EU24" s="110"/>
      <c r="EV24" s="110"/>
      <c r="EW24" s="110"/>
      <c r="EX24" s="110"/>
      <c r="EY24" s="110"/>
      <c r="EZ24" s="110"/>
      <c r="FA24" s="110"/>
      <c r="FB24" s="110"/>
      <c r="FC24" s="110"/>
      <c r="FD24" s="110"/>
      <c r="FE24" s="110"/>
      <c r="FF24" s="110"/>
      <c r="FG24" s="110"/>
      <c r="FH24" s="110"/>
      <c r="FI24" s="110"/>
      <c r="FJ24" s="110"/>
      <c r="FK24" s="110"/>
      <c r="FL24" s="110"/>
      <c r="FM24" s="110"/>
      <c r="FN24" s="110"/>
      <c r="FO24" s="110"/>
      <c r="FP24" s="110"/>
      <c r="FQ24" s="110"/>
      <c r="FR24" s="110"/>
      <c r="FS24" s="110"/>
      <c r="FT24" s="110"/>
      <c r="FU24" s="110"/>
      <c r="FV24" s="110"/>
      <c r="FW24" s="110"/>
      <c r="FX24" s="110"/>
      <c r="FY24" s="110"/>
      <c r="FZ24" s="110"/>
      <c r="GA24" s="110"/>
      <c r="GB24" s="110"/>
      <c r="GC24" s="110"/>
      <c r="GD24" s="110"/>
      <c r="GE24" s="110"/>
      <c r="GF24" s="110"/>
      <c r="GG24" s="110"/>
      <c r="GH24" s="110"/>
      <c r="GI24" s="110"/>
      <c r="GJ24" s="110"/>
      <c r="GK24" s="110"/>
      <c r="GL24" s="110"/>
      <c r="GM24" s="110"/>
      <c r="GN24" s="110"/>
      <c r="GO24" s="110"/>
      <c r="GP24" s="110"/>
      <c r="GQ24" s="110"/>
      <c r="GR24" s="110"/>
      <c r="GS24" s="110"/>
      <c r="GT24" s="110"/>
      <c r="GU24" s="110"/>
      <c r="GV24" s="110"/>
      <c r="GW24" s="110"/>
      <c r="GX24" s="110"/>
      <c r="GY24" s="110"/>
      <c r="GZ24" s="110"/>
      <c r="HA24" s="110"/>
      <c r="HB24" s="110"/>
      <c r="HC24" s="110"/>
      <c r="HD24" s="110"/>
      <c r="HE24" s="110"/>
      <c r="HF24" s="110"/>
      <c r="HG24" s="110"/>
      <c r="HH24" s="110"/>
      <c r="HI24" s="110"/>
      <c r="HJ24" s="110"/>
      <c r="HK24" s="110"/>
      <c r="HL24" s="110"/>
      <c r="HM24" s="110"/>
      <c r="HN24" s="110"/>
      <c r="HO24" s="110"/>
      <c r="HP24" s="110"/>
      <c r="HQ24" s="110"/>
      <c r="HR24" s="110"/>
      <c r="HS24" s="110"/>
      <c r="HT24" s="110"/>
      <c r="HU24" s="110"/>
      <c r="HV24" s="110"/>
      <c r="HW24" s="110"/>
      <c r="HX24" s="110"/>
      <c r="HY24" s="110"/>
      <c r="HZ24" s="110"/>
      <c r="IA24" s="110"/>
      <c r="IB24" s="110"/>
      <c r="IC24" s="110"/>
      <c r="ID24" s="110"/>
      <c r="IE24" s="110"/>
      <c r="IF24" s="110"/>
      <c r="IG24" s="110"/>
      <c r="IH24" s="110"/>
      <c r="II24" s="110"/>
      <c r="IJ24" s="110"/>
      <c r="IK24" s="110"/>
      <c r="IL24" s="110"/>
      <c r="IM24" s="110"/>
      <c r="IN24" s="110"/>
      <c r="IO24" s="110"/>
      <c r="IP24" s="110"/>
      <c r="IQ24" s="110"/>
      <c r="IR24" s="110"/>
      <c r="IS24" s="110"/>
      <c r="IT24" s="110"/>
      <c r="IU24" s="110"/>
      <c r="IV24" s="110"/>
    </row>
    <row r="25" spans="2:256" ht="12.75" customHeight="1">
      <c r="B25" s="696"/>
      <c r="C25" s="696"/>
      <c r="D25" s="96"/>
      <c r="E25" s="109" t="str">
        <f>G24</f>
        <v>Por favor preencha todas as células em aberto. Se não existirem ocorrências a registar deverá introduzir o número zero.</v>
      </c>
      <c r="F25" s="109"/>
      <c r="G25" s="109"/>
      <c r="H25" s="109"/>
      <c r="I25" s="109"/>
      <c r="J25" s="109"/>
      <c r="K25" s="109"/>
      <c r="L25" s="109"/>
      <c r="M25" s="109"/>
      <c r="N25" s="109"/>
      <c r="O25" s="109"/>
      <c r="P25" s="105"/>
      <c r="Q25" s="105"/>
      <c r="R25" s="105"/>
      <c r="S25" s="105"/>
      <c r="T25" s="105"/>
      <c r="U25" s="105"/>
      <c r="V25" s="105"/>
      <c r="W25" s="105"/>
      <c r="X25" s="105"/>
      <c r="Y25" s="105"/>
      <c r="Z25" s="105"/>
      <c r="AA25" s="105"/>
      <c r="AB25" s="105"/>
      <c r="AC25" s="105"/>
      <c r="AD25" s="105"/>
      <c r="AE25" s="105"/>
      <c r="AF25" s="105"/>
      <c r="AG25" s="105"/>
      <c r="AH25" s="105"/>
      <c r="AI25" s="105"/>
      <c r="AJ25" s="105"/>
      <c r="AK25" s="105"/>
      <c r="AL25" s="105"/>
      <c r="AM25" s="105"/>
      <c r="AN25" s="105"/>
      <c r="AO25" s="105"/>
      <c r="AP25" s="105"/>
      <c r="AQ25" s="105"/>
      <c r="AR25" s="105"/>
      <c r="AS25" s="105"/>
      <c r="AT25" s="105"/>
      <c r="AU25" s="105"/>
      <c r="AV25" s="105"/>
      <c r="AW25" s="105"/>
      <c r="AX25" s="105"/>
      <c r="AY25" s="105"/>
      <c r="AZ25" s="105"/>
      <c r="BA25" s="105"/>
      <c r="BB25" s="105"/>
      <c r="BC25" s="105"/>
      <c r="BD25" s="105"/>
      <c r="BE25" s="105"/>
      <c r="BF25" s="105"/>
      <c r="BG25" s="105"/>
      <c r="BH25" s="105"/>
      <c r="BI25" s="105"/>
      <c r="BJ25" s="105"/>
      <c r="BK25" s="105"/>
      <c r="BL25" s="105"/>
      <c r="BM25" s="105"/>
      <c r="BN25" s="105"/>
      <c r="BO25" s="105"/>
      <c r="BP25" s="105"/>
      <c r="BQ25" s="105"/>
      <c r="BR25" s="105"/>
      <c r="BS25" s="105"/>
      <c r="BT25" s="105"/>
      <c r="BU25" s="105"/>
      <c r="BV25" s="105"/>
      <c r="BW25" s="105"/>
      <c r="BX25" s="105"/>
      <c r="BY25" s="105"/>
      <c r="BZ25" s="105"/>
      <c r="CA25" s="105"/>
      <c r="CB25" s="105"/>
      <c r="CC25" s="105"/>
      <c r="CD25" s="105"/>
      <c r="CE25" s="105"/>
      <c r="CF25" s="105"/>
      <c r="CG25" s="105"/>
      <c r="CH25" s="105"/>
      <c r="CI25" s="105"/>
      <c r="CJ25" s="105"/>
      <c r="CK25" s="105"/>
      <c r="CL25" s="105"/>
      <c r="CM25" s="105"/>
      <c r="CN25" s="105"/>
      <c r="CO25" s="105"/>
      <c r="CP25" s="105"/>
      <c r="CQ25" s="105"/>
      <c r="CR25" s="105"/>
      <c r="CS25" s="105"/>
      <c r="CT25" s="105"/>
      <c r="CU25" s="105"/>
      <c r="CV25" s="105"/>
      <c r="CW25" s="105"/>
      <c r="CX25" s="105"/>
      <c r="CY25" s="105"/>
      <c r="CZ25" s="105"/>
      <c r="DA25" s="105"/>
      <c r="DB25" s="105"/>
      <c r="DC25" s="105"/>
      <c r="DD25" s="105"/>
      <c r="DE25" s="105"/>
      <c r="DF25" s="105"/>
      <c r="DG25" s="105"/>
      <c r="DH25" s="105"/>
      <c r="DI25" s="105"/>
      <c r="DJ25" s="105"/>
      <c r="DK25" s="105"/>
      <c r="DL25" s="105"/>
      <c r="DM25" s="105"/>
      <c r="DN25" s="105"/>
      <c r="DO25" s="105"/>
      <c r="DP25" s="105"/>
      <c r="DQ25" s="105"/>
      <c r="DR25" s="105"/>
      <c r="DS25" s="105"/>
      <c r="DT25" s="105"/>
      <c r="DU25" s="105"/>
      <c r="DV25" s="105"/>
      <c r="DW25" s="105"/>
      <c r="DX25" s="105"/>
      <c r="DY25" s="105"/>
      <c r="DZ25" s="105"/>
      <c r="EA25" s="105"/>
      <c r="EB25" s="105"/>
      <c r="EC25" s="105"/>
      <c r="ED25" s="105"/>
      <c r="EE25" s="105"/>
      <c r="EF25" s="105"/>
      <c r="EG25" s="105"/>
      <c r="EH25" s="105"/>
      <c r="EI25" s="105"/>
      <c r="EJ25" s="105"/>
      <c r="EK25" s="105"/>
      <c r="EL25" s="105"/>
      <c r="EM25" s="105"/>
      <c r="EN25" s="105"/>
      <c r="EO25" s="105"/>
      <c r="EP25" s="105"/>
      <c r="EQ25" s="105"/>
      <c r="ER25" s="105"/>
      <c r="ES25" s="105"/>
      <c r="ET25" s="105"/>
      <c r="EU25" s="105"/>
      <c r="EV25" s="105"/>
      <c r="EW25" s="105"/>
      <c r="EX25" s="105"/>
      <c r="EY25" s="105"/>
      <c r="EZ25" s="105"/>
      <c r="FA25" s="105"/>
      <c r="FB25" s="105"/>
      <c r="FC25" s="105"/>
      <c r="FD25" s="105"/>
      <c r="FE25" s="105"/>
      <c r="FF25" s="105"/>
      <c r="FG25" s="105"/>
      <c r="FH25" s="105"/>
      <c r="FI25" s="105"/>
      <c r="FJ25" s="105"/>
      <c r="FK25" s="105"/>
      <c r="FL25" s="105"/>
      <c r="FM25" s="105"/>
      <c r="FN25" s="105"/>
      <c r="FO25" s="105"/>
      <c r="FP25" s="105"/>
      <c r="FQ25" s="105"/>
      <c r="FR25" s="105"/>
      <c r="FS25" s="105"/>
      <c r="FT25" s="105"/>
      <c r="FU25" s="105"/>
      <c r="FV25" s="105"/>
      <c r="FW25" s="105"/>
      <c r="FX25" s="105"/>
      <c r="FY25" s="105"/>
      <c r="FZ25" s="105"/>
      <c r="GA25" s="105"/>
      <c r="GB25" s="105"/>
      <c r="GC25" s="105"/>
      <c r="GD25" s="105"/>
      <c r="GE25" s="105"/>
      <c r="GF25" s="105"/>
      <c r="GG25" s="105"/>
      <c r="GH25" s="105"/>
      <c r="GI25" s="105"/>
      <c r="GJ25" s="105"/>
      <c r="GK25" s="105"/>
      <c r="GL25" s="105"/>
      <c r="GM25" s="105"/>
      <c r="GN25" s="105"/>
      <c r="GO25" s="105"/>
      <c r="GP25" s="105"/>
      <c r="GQ25" s="105"/>
      <c r="GR25" s="105"/>
      <c r="GS25" s="105"/>
      <c r="GT25" s="105"/>
      <c r="GU25" s="105"/>
      <c r="GV25" s="105"/>
      <c r="GW25" s="105"/>
      <c r="GX25" s="105"/>
      <c r="GY25" s="105"/>
      <c r="GZ25" s="105"/>
      <c r="HA25" s="105"/>
      <c r="HB25" s="105"/>
      <c r="HC25" s="105"/>
      <c r="HD25" s="105"/>
      <c r="HE25" s="105"/>
      <c r="HF25" s="105"/>
      <c r="HG25" s="105"/>
      <c r="HH25" s="105"/>
      <c r="HI25" s="105"/>
      <c r="HJ25" s="105"/>
      <c r="HK25" s="105"/>
      <c r="HL25" s="105"/>
      <c r="HM25" s="105"/>
      <c r="HN25" s="105"/>
      <c r="HO25" s="105"/>
      <c r="HP25" s="105"/>
      <c r="HQ25" s="105"/>
      <c r="HR25" s="105"/>
      <c r="HS25" s="105"/>
      <c r="HT25" s="105"/>
      <c r="HU25" s="105"/>
      <c r="HV25" s="105"/>
      <c r="HW25" s="105"/>
      <c r="HX25" s="105"/>
      <c r="HY25" s="105"/>
      <c r="HZ25" s="105"/>
      <c r="IA25" s="105"/>
      <c r="IB25" s="105"/>
      <c r="IC25" s="105"/>
      <c r="ID25" s="105"/>
      <c r="IE25" s="105"/>
      <c r="IF25" s="105"/>
      <c r="IG25" s="105"/>
      <c r="IH25" s="105"/>
      <c r="II25" s="105"/>
      <c r="IJ25" s="105"/>
      <c r="IK25" s="105"/>
      <c r="IL25" s="105"/>
      <c r="IM25" s="105"/>
      <c r="IN25" s="105"/>
      <c r="IO25" s="105"/>
      <c r="IP25" s="105"/>
      <c r="IQ25" s="105"/>
      <c r="IR25" s="105"/>
      <c r="IS25" s="105"/>
      <c r="IT25" s="105"/>
      <c r="IU25" s="105"/>
      <c r="IV25" s="105"/>
    </row>
    <row r="26" spans="3:14" ht="12.75" customHeight="1">
      <c r="C26" s="96"/>
      <c r="D26" s="96"/>
      <c r="E26" s="106"/>
      <c r="F26" s="107"/>
      <c r="G26" s="107"/>
      <c r="H26" s="107"/>
      <c r="I26" s="107"/>
      <c r="J26" s="107"/>
      <c r="K26" s="107"/>
      <c r="L26" s="107"/>
      <c r="M26" s="107"/>
      <c r="N26" s="107"/>
    </row>
    <row r="27" spans="2:256" ht="12.75" customHeight="1">
      <c r="B27" s="695" t="s">
        <v>563</v>
      </c>
      <c r="C27" s="695"/>
      <c r="D27" s="96"/>
      <c r="E27" s="97" t="str">
        <f>IF(E28="...","Preenchido",IF(E28="Por favor preencha todas as células em aberto. Se não existirem ocorrências a registar deverá introduzir o número zero.","Por preencher","Preenchido com erros!"))</f>
        <v>Por preencher</v>
      </c>
      <c r="F27" s="98"/>
      <c r="G27" s="99" t="str">
        <f>IF('III - Mapas'!P165&lt;&gt;0,"Por favor preencha todas as células em aberto. Se não existirem ocorrências a registar deverá introduzir o número zero.",IF('III - Mapas'!D198="ERROH","O total de elementos do sexo masculino pertencentes ao pessoal dos ÓRGÃOS DE GESTÃO deverá coincidir com o apresentado no ponto 1.1 do quadro 1 para este grupo de pessoal.",IF('III - Mapas'!D198="ERROM","O total de elementos do sexo feminino pertencentes ao pessoal dos ÓRGÃOS DE GESTÃO deverá coincidir com o apresentado no ponto 1.1 do quadro 1 para este grupo de pessoal.",IF('III - Mapas'!E198="ERROH","O total de elementos do sexo masculino pertencentes ao pessoal DOCENTE deverá coincidir com o apresentado no ponto 1.1 do quadro 1 para este grupo de pessoal.",IF('III - Mapas'!E198="ERROM","O total de elementos do sexo feminino pertencentes ao pessoal DOCENTE deverá coincidir com o apresentado no ponto 1.1 do quadro 1 para este grupo de pessoal.",H27)))))</f>
        <v>Por favor preencha todas as células em aberto. Se não existirem ocorrências a registar deverá introduzir o número zero.</v>
      </c>
      <c r="H27" s="100" t="str">
        <f>IF('III - Mapas'!F198="ERROH","O total de elementos do sexo masculino pertencentes ao pessoal de INFORMÁTICA deverá coincidir com o apresentado no ponto 1.1 do quadro 1 para este grupo de pessoal.",IF('III - Mapas'!F198="ERROM","O total de elementos do sexo feminino pertencentes ao pessoal de INFORMÁTICA deverá coincidir com o apresentado no ponto 1.1 do quadro 1 para este grupo de pessoal.",IF('III - Mapas'!G198="ERROH","O total de elementos do sexo masculino pertencentes ao pessoal TÉCNICO SUPERIOR deverá coincidir com o apresentado no ponto 1.1 do quadro 1 para este grupo de pessoal.",IF('III - Mapas'!G198="ERROM","O total de elementos do sexo feminino pertencentes ao pessoal TÉCNICO SUPERIOR deverá coincidir com o apresentado no ponto 1.1 do quadro 1 para este grupo de pessoal.",I27))))</f>
        <v>...</v>
      </c>
      <c r="I27" s="100" t="str">
        <f>IF('III - Mapas'!H198="ERROH","O total de elementos do sexo masculino pertencentes ao pessoal TÉCNICO deverá coincidir com o apresentado no ponto 1.1 do quadro 1 para este grupo de pessoal.",IF('III - Mapas'!H198="ERROM","O total de elementos do sexo feminino pertencentes ao grupo de pessoal TÉCNICO deverá coincidir com o apresentado no ponto 1.1 do quadro 1 para este grupo de pessoal.",IF('III - Mapas'!I198="ERROH","O total de elementos do sexo masculino pertencentes ao pessoal TÉC-PROFISSIONAL deverá coincidir com o apresentado no ponto 1.1 do quadro 1 para este grupo de pessoal.",IF('III - Mapas'!I198="ERROM","O total de elementos do sexo feminino pertencentes ao pessoal TÉC-PROFISSIONAL deverá coincidir com o apresentado no ponto 1.1 do quadro 1 para este grupo de pessoal.",J27))))</f>
        <v>...</v>
      </c>
      <c r="J27" s="100" t="str">
        <f>IF('III - Mapas'!J198="ERROH","O total de elementos do sexo masculino pertencentes ao pessoal ADMINISTRATIVO deverá coincidir com o apresentado no ponto 1.1 do quadro 1 para este grupo de pessoal.",IF('III - Mapas'!J198="ERROM","O total de elementos do sexo feminino pertencentes ao pessoal ADMINISTRATIVO deverá coincidir com o apresentado no ponto 1.1 do quadro 1 para este grupo de pessoal.",IF('III - Mapas'!K198="ERROH","O total de elementos do sexo masculino pertencentes ao pessoal APOIO deverá coincidir com o apresentado no ponto 1.1 do quadro 1 para este grupo de pessoal.",IF('III - Mapas'!K198="ERROM","O total de elementos do sexo feminino pertencentes ao pessoal APOIO deverá coincidir com o apresentado no ponto 1.1 do quadro 1 para este grupo de pessoal.",K27))))</f>
        <v>...</v>
      </c>
      <c r="K27" s="100" t="str">
        <f>IF('III - Mapas'!L198="ERROH","O total de elementos do sexo masculino pertencentes ao pessoal AUXILIAR deverá coincidir com o apresentado no ponto 1.1 do quadro 1 para este grupo de pessoal.",IF('III - Mapas'!L198="ERROM","O total de elementos do sexo feminino pertencentes ao pessoal AUXILIAR deverá coincidir com o apresentado no ponto 1.1 do quadro 1 para este grupo de pessoal.",IF('III - Mapas'!M198="ERROH","O nº total de elementos do sexo masculino pertencentes ao grupo de pessoal OPERÁRIO deverá coincidir com o apresentado no ponto 1.1 do quadro 1.",IF('III - Mapas'!M198="ERROM","O nº total de elementos do sexo feminino pertencentes ao grupo de pessoal OPERÁRIO deverá coincidir com o apresentado no ponto 1.1 do quadro 1.","..."))))</f>
        <v>...</v>
      </c>
      <c r="L27" s="100"/>
      <c r="M27" s="100"/>
      <c r="N27" s="100"/>
      <c r="O27" s="100"/>
      <c r="P27" s="110"/>
      <c r="Q27" s="110"/>
      <c r="R27" s="110"/>
      <c r="S27" s="110"/>
      <c r="T27" s="110"/>
      <c r="U27" s="110"/>
      <c r="V27" s="110"/>
      <c r="W27" s="110"/>
      <c r="X27" s="110"/>
      <c r="Y27" s="110"/>
      <c r="Z27" s="110"/>
      <c r="AA27" s="110"/>
      <c r="AB27" s="110"/>
      <c r="AC27" s="110"/>
      <c r="AD27" s="110"/>
      <c r="AE27" s="110"/>
      <c r="AF27" s="110"/>
      <c r="AG27" s="110"/>
      <c r="AH27" s="110"/>
      <c r="AI27" s="110"/>
      <c r="AJ27" s="110"/>
      <c r="AK27" s="110"/>
      <c r="AL27" s="110"/>
      <c r="AM27" s="110"/>
      <c r="AN27" s="110"/>
      <c r="AO27" s="110"/>
      <c r="AP27" s="110"/>
      <c r="AQ27" s="110"/>
      <c r="AR27" s="110"/>
      <c r="AS27" s="110"/>
      <c r="AT27" s="110"/>
      <c r="AU27" s="110"/>
      <c r="AV27" s="110"/>
      <c r="AW27" s="110"/>
      <c r="AX27" s="110"/>
      <c r="AY27" s="110"/>
      <c r="AZ27" s="110"/>
      <c r="BA27" s="110"/>
      <c r="BB27" s="110"/>
      <c r="BC27" s="110"/>
      <c r="BD27" s="110"/>
      <c r="BE27" s="110"/>
      <c r="BF27" s="110"/>
      <c r="BG27" s="110"/>
      <c r="BH27" s="110"/>
      <c r="BI27" s="110"/>
      <c r="BJ27" s="110"/>
      <c r="BK27" s="110"/>
      <c r="BL27" s="110"/>
      <c r="BM27" s="110"/>
      <c r="BN27" s="110"/>
      <c r="BO27" s="110"/>
      <c r="BP27" s="110"/>
      <c r="BQ27" s="110"/>
      <c r="BR27" s="110"/>
      <c r="BS27" s="110"/>
      <c r="BT27" s="110"/>
      <c r="BU27" s="110"/>
      <c r="BV27" s="110"/>
      <c r="BW27" s="110"/>
      <c r="BX27" s="110"/>
      <c r="BY27" s="110"/>
      <c r="BZ27" s="110"/>
      <c r="CA27" s="110"/>
      <c r="CB27" s="110"/>
      <c r="CC27" s="110"/>
      <c r="CD27" s="110"/>
      <c r="CE27" s="110"/>
      <c r="CF27" s="110"/>
      <c r="CG27" s="110"/>
      <c r="CH27" s="110"/>
      <c r="CI27" s="110"/>
      <c r="CJ27" s="110"/>
      <c r="CK27" s="110"/>
      <c r="CL27" s="110"/>
      <c r="CM27" s="110"/>
      <c r="CN27" s="110"/>
      <c r="CO27" s="110"/>
      <c r="CP27" s="110"/>
      <c r="CQ27" s="110"/>
      <c r="CR27" s="110"/>
      <c r="CS27" s="110"/>
      <c r="CT27" s="110"/>
      <c r="CU27" s="110"/>
      <c r="CV27" s="110"/>
      <c r="CW27" s="110"/>
      <c r="CX27" s="110"/>
      <c r="CY27" s="110"/>
      <c r="CZ27" s="110"/>
      <c r="DA27" s="110"/>
      <c r="DB27" s="110"/>
      <c r="DC27" s="110"/>
      <c r="DD27" s="110"/>
      <c r="DE27" s="110"/>
      <c r="DF27" s="110"/>
      <c r="DG27" s="110"/>
      <c r="DH27" s="110"/>
      <c r="DI27" s="110"/>
      <c r="DJ27" s="110"/>
      <c r="DK27" s="110"/>
      <c r="DL27" s="110"/>
      <c r="DM27" s="110"/>
      <c r="DN27" s="110"/>
      <c r="DO27" s="110"/>
      <c r="DP27" s="110"/>
      <c r="DQ27" s="110"/>
      <c r="DR27" s="110"/>
      <c r="DS27" s="110"/>
      <c r="DT27" s="110"/>
      <c r="DU27" s="110"/>
      <c r="DV27" s="110"/>
      <c r="DW27" s="110"/>
      <c r="DX27" s="110"/>
      <c r="DY27" s="110"/>
      <c r="DZ27" s="110"/>
      <c r="EA27" s="110"/>
      <c r="EB27" s="110"/>
      <c r="EC27" s="110"/>
      <c r="ED27" s="110"/>
      <c r="EE27" s="110"/>
      <c r="EF27" s="110"/>
      <c r="EG27" s="110"/>
      <c r="EH27" s="110"/>
      <c r="EI27" s="110"/>
      <c r="EJ27" s="110"/>
      <c r="EK27" s="110"/>
      <c r="EL27" s="110"/>
      <c r="EM27" s="110"/>
      <c r="EN27" s="110"/>
      <c r="EO27" s="110"/>
      <c r="EP27" s="110"/>
      <c r="EQ27" s="110"/>
      <c r="ER27" s="110"/>
      <c r="ES27" s="110"/>
      <c r="ET27" s="110"/>
      <c r="EU27" s="110"/>
      <c r="EV27" s="110"/>
      <c r="EW27" s="110"/>
      <c r="EX27" s="110"/>
      <c r="EY27" s="110"/>
      <c r="EZ27" s="110"/>
      <c r="FA27" s="110"/>
      <c r="FB27" s="110"/>
      <c r="FC27" s="110"/>
      <c r="FD27" s="110"/>
      <c r="FE27" s="110"/>
      <c r="FF27" s="110"/>
      <c r="FG27" s="110"/>
      <c r="FH27" s="110"/>
      <c r="FI27" s="110"/>
      <c r="FJ27" s="110"/>
      <c r="FK27" s="110"/>
      <c r="FL27" s="110"/>
      <c r="FM27" s="110"/>
      <c r="FN27" s="110"/>
      <c r="FO27" s="110"/>
      <c r="FP27" s="110"/>
      <c r="FQ27" s="110"/>
      <c r="FR27" s="110"/>
      <c r="FS27" s="110"/>
      <c r="FT27" s="110"/>
      <c r="FU27" s="110"/>
      <c r="FV27" s="110"/>
      <c r="FW27" s="110"/>
      <c r="FX27" s="110"/>
      <c r="FY27" s="110"/>
      <c r="FZ27" s="110"/>
      <c r="GA27" s="110"/>
      <c r="GB27" s="110"/>
      <c r="GC27" s="110"/>
      <c r="GD27" s="110"/>
      <c r="GE27" s="110"/>
      <c r="GF27" s="110"/>
      <c r="GG27" s="110"/>
      <c r="GH27" s="110"/>
      <c r="GI27" s="110"/>
      <c r="GJ27" s="110"/>
      <c r="GK27" s="110"/>
      <c r="GL27" s="110"/>
      <c r="GM27" s="110"/>
      <c r="GN27" s="110"/>
      <c r="GO27" s="110"/>
      <c r="GP27" s="110"/>
      <c r="GQ27" s="110"/>
      <c r="GR27" s="110"/>
      <c r="GS27" s="110"/>
      <c r="GT27" s="110"/>
      <c r="GU27" s="110"/>
      <c r="GV27" s="110"/>
      <c r="GW27" s="110"/>
      <c r="GX27" s="110"/>
      <c r="GY27" s="110"/>
      <c r="GZ27" s="110"/>
      <c r="HA27" s="110"/>
      <c r="HB27" s="110"/>
      <c r="HC27" s="110"/>
      <c r="HD27" s="110"/>
      <c r="HE27" s="110"/>
      <c r="HF27" s="110"/>
      <c r="HG27" s="110"/>
      <c r="HH27" s="110"/>
      <c r="HI27" s="110"/>
      <c r="HJ27" s="110"/>
      <c r="HK27" s="110"/>
      <c r="HL27" s="110"/>
      <c r="HM27" s="110"/>
      <c r="HN27" s="110"/>
      <c r="HO27" s="110"/>
      <c r="HP27" s="110"/>
      <c r="HQ27" s="110"/>
      <c r="HR27" s="110"/>
      <c r="HS27" s="110"/>
      <c r="HT27" s="110"/>
      <c r="HU27" s="110"/>
      <c r="HV27" s="110"/>
      <c r="HW27" s="110"/>
      <c r="HX27" s="110"/>
      <c r="HY27" s="110"/>
      <c r="HZ27" s="110"/>
      <c r="IA27" s="110"/>
      <c r="IB27" s="110"/>
      <c r="IC27" s="110"/>
      <c r="ID27" s="110"/>
      <c r="IE27" s="110"/>
      <c r="IF27" s="110"/>
      <c r="IG27" s="110"/>
      <c r="IH27" s="110"/>
      <c r="II27" s="110"/>
      <c r="IJ27" s="110"/>
      <c r="IK27" s="110"/>
      <c r="IL27" s="110"/>
      <c r="IM27" s="110"/>
      <c r="IN27" s="110"/>
      <c r="IO27" s="110"/>
      <c r="IP27" s="110"/>
      <c r="IQ27" s="110"/>
      <c r="IR27" s="110"/>
      <c r="IS27" s="110"/>
      <c r="IT27" s="110"/>
      <c r="IU27" s="110"/>
      <c r="IV27" s="110"/>
    </row>
    <row r="28" spans="2:256" ht="12.75" customHeight="1">
      <c r="B28" s="696"/>
      <c r="C28" s="696"/>
      <c r="D28" s="96"/>
      <c r="E28" s="109" t="str">
        <f>G27</f>
        <v>Por favor preencha todas as células em aberto. Se não existirem ocorrências a registar deverá introduzir o número zero.</v>
      </c>
      <c r="F28" s="109"/>
      <c r="G28" s="109"/>
      <c r="H28" s="109"/>
      <c r="I28" s="109"/>
      <c r="J28" s="109"/>
      <c r="K28" s="109"/>
      <c r="L28" s="109"/>
      <c r="M28" s="109"/>
      <c r="N28" s="109"/>
      <c r="O28" s="109"/>
      <c r="P28" s="105"/>
      <c r="Q28" s="105"/>
      <c r="R28" s="105"/>
      <c r="S28" s="105"/>
      <c r="T28" s="105"/>
      <c r="U28" s="105"/>
      <c r="V28" s="105"/>
      <c r="W28" s="105"/>
      <c r="X28" s="105"/>
      <c r="Y28" s="105"/>
      <c r="Z28" s="105"/>
      <c r="AA28" s="105"/>
      <c r="AB28" s="105"/>
      <c r="AC28" s="105"/>
      <c r="AD28" s="105"/>
      <c r="AE28" s="105"/>
      <c r="AF28" s="105"/>
      <c r="AG28" s="105"/>
      <c r="AH28" s="105"/>
      <c r="AI28" s="105"/>
      <c r="AJ28" s="105"/>
      <c r="AK28" s="105"/>
      <c r="AL28" s="105"/>
      <c r="AM28" s="105"/>
      <c r="AN28" s="105"/>
      <c r="AO28" s="105"/>
      <c r="AP28" s="105"/>
      <c r="AQ28" s="105"/>
      <c r="AR28" s="105"/>
      <c r="AS28" s="105"/>
      <c r="AT28" s="105"/>
      <c r="AU28" s="105"/>
      <c r="AV28" s="105"/>
      <c r="AW28" s="105"/>
      <c r="AX28" s="105"/>
      <c r="AY28" s="105"/>
      <c r="AZ28" s="105"/>
      <c r="BA28" s="105"/>
      <c r="BB28" s="105"/>
      <c r="BC28" s="105"/>
      <c r="BD28" s="105"/>
      <c r="BE28" s="105"/>
      <c r="BF28" s="105"/>
      <c r="BG28" s="105"/>
      <c r="BH28" s="105"/>
      <c r="BI28" s="105"/>
      <c r="BJ28" s="105"/>
      <c r="BK28" s="105"/>
      <c r="BL28" s="105"/>
      <c r="BM28" s="105"/>
      <c r="BN28" s="105"/>
      <c r="BO28" s="105"/>
      <c r="BP28" s="105"/>
      <c r="BQ28" s="105"/>
      <c r="BR28" s="105"/>
      <c r="BS28" s="105"/>
      <c r="BT28" s="105"/>
      <c r="BU28" s="105"/>
      <c r="BV28" s="105"/>
      <c r="BW28" s="105"/>
      <c r="BX28" s="105"/>
      <c r="BY28" s="105"/>
      <c r="BZ28" s="105"/>
      <c r="CA28" s="105"/>
      <c r="CB28" s="105"/>
      <c r="CC28" s="105"/>
      <c r="CD28" s="105"/>
      <c r="CE28" s="105"/>
      <c r="CF28" s="105"/>
      <c r="CG28" s="105"/>
      <c r="CH28" s="105"/>
      <c r="CI28" s="105"/>
      <c r="CJ28" s="105"/>
      <c r="CK28" s="105"/>
      <c r="CL28" s="105"/>
      <c r="CM28" s="105"/>
      <c r="CN28" s="105"/>
      <c r="CO28" s="105"/>
      <c r="CP28" s="105"/>
      <c r="CQ28" s="105"/>
      <c r="CR28" s="105"/>
      <c r="CS28" s="105"/>
      <c r="CT28" s="105"/>
      <c r="CU28" s="105"/>
      <c r="CV28" s="105"/>
      <c r="CW28" s="105"/>
      <c r="CX28" s="105"/>
      <c r="CY28" s="105"/>
      <c r="CZ28" s="105"/>
      <c r="DA28" s="105"/>
      <c r="DB28" s="105"/>
      <c r="DC28" s="105"/>
      <c r="DD28" s="105"/>
      <c r="DE28" s="105"/>
      <c r="DF28" s="105"/>
      <c r="DG28" s="105"/>
      <c r="DH28" s="105"/>
      <c r="DI28" s="105"/>
      <c r="DJ28" s="105"/>
      <c r="DK28" s="105"/>
      <c r="DL28" s="105"/>
      <c r="DM28" s="105"/>
      <c r="DN28" s="105"/>
      <c r="DO28" s="105"/>
      <c r="DP28" s="105"/>
      <c r="DQ28" s="105"/>
      <c r="DR28" s="105"/>
      <c r="DS28" s="105"/>
      <c r="DT28" s="105"/>
      <c r="DU28" s="105"/>
      <c r="DV28" s="105"/>
      <c r="DW28" s="105"/>
      <c r="DX28" s="105"/>
      <c r="DY28" s="105"/>
      <c r="DZ28" s="105"/>
      <c r="EA28" s="105"/>
      <c r="EB28" s="105"/>
      <c r="EC28" s="105"/>
      <c r="ED28" s="105"/>
      <c r="EE28" s="105"/>
      <c r="EF28" s="105"/>
      <c r="EG28" s="105"/>
      <c r="EH28" s="105"/>
      <c r="EI28" s="105"/>
      <c r="EJ28" s="105"/>
      <c r="EK28" s="105"/>
      <c r="EL28" s="105"/>
      <c r="EM28" s="105"/>
      <c r="EN28" s="105"/>
      <c r="EO28" s="105"/>
      <c r="EP28" s="105"/>
      <c r="EQ28" s="105"/>
      <c r="ER28" s="105"/>
      <c r="ES28" s="105"/>
      <c r="ET28" s="105"/>
      <c r="EU28" s="105"/>
      <c r="EV28" s="105"/>
      <c r="EW28" s="105"/>
      <c r="EX28" s="105"/>
      <c r="EY28" s="105"/>
      <c r="EZ28" s="105"/>
      <c r="FA28" s="105"/>
      <c r="FB28" s="105"/>
      <c r="FC28" s="105"/>
      <c r="FD28" s="105"/>
      <c r="FE28" s="105"/>
      <c r="FF28" s="105"/>
      <c r="FG28" s="105"/>
      <c r="FH28" s="105"/>
      <c r="FI28" s="105"/>
      <c r="FJ28" s="105"/>
      <c r="FK28" s="105"/>
      <c r="FL28" s="105"/>
      <c r="FM28" s="105"/>
      <c r="FN28" s="105"/>
      <c r="FO28" s="105"/>
      <c r="FP28" s="105"/>
      <c r="FQ28" s="105"/>
      <c r="FR28" s="105"/>
      <c r="FS28" s="105"/>
      <c r="FT28" s="105"/>
      <c r="FU28" s="105"/>
      <c r="FV28" s="105"/>
      <c r="FW28" s="105"/>
      <c r="FX28" s="105"/>
      <c r="FY28" s="105"/>
      <c r="FZ28" s="105"/>
      <c r="GA28" s="105"/>
      <c r="GB28" s="105"/>
      <c r="GC28" s="105"/>
      <c r="GD28" s="105"/>
      <c r="GE28" s="105"/>
      <c r="GF28" s="105"/>
      <c r="GG28" s="105"/>
      <c r="GH28" s="105"/>
      <c r="GI28" s="105"/>
      <c r="GJ28" s="105"/>
      <c r="GK28" s="105"/>
      <c r="GL28" s="105"/>
      <c r="GM28" s="105"/>
      <c r="GN28" s="105"/>
      <c r="GO28" s="105"/>
      <c r="GP28" s="105"/>
      <c r="GQ28" s="105"/>
      <c r="GR28" s="105"/>
      <c r="GS28" s="105"/>
      <c r="GT28" s="105"/>
      <c r="GU28" s="105"/>
      <c r="GV28" s="105"/>
      <c r="GW28" s="105"/>
      <c r="GX28" s="105"/>
      <c r="GY28" s="105"/>
      <c r="GZ28" s="105"/>
      <c r="HA28" s="105"/>
      <c r="HB28" s="105"/>
      <c r="HC28" s="105"/>
      <c r="HD28" s="105"/>
      <c r="HE28" s="105"/>
      <c r="HF28" s="105"/>
      <c r="HG28" s="105"/>
      <c r="HH28" s="105"/>
      <c r="HI28" s="105"/>
      <c r="HJ28" s="105"/>
      <c r="HK28" s="105"/>
      <c r="HL28" s="105"/>
      <c r="HM28" s="105"/>
      <c r="HN28" s="105"/>
      <c r="HO28" s="105"/>
      <c r="HP28" s="105"/>
      <c r="HQ28" s="105"/>
      <c r="HR28" s="105"/>
      <c r="HS28" s="105"/>
      <c r="HT28" s="105"/>
      <c r="HU28" s="105"/>
      <c r="HV28" s="105"/>
      <c r="HW28" s="105"/>
      <c r="HX28" s="105"/>
      <c r="HY28" s="105"/>
      <c r="HZ28" s="105"/>
      <c r="IA28" s="105"/>
      <c r="IB28" s="105"/>
      <c r="IC28" s="105"/>
      <c r="ID28" s="105"/>
      <c r="IE28" s="105"/>
      <c r="IF28" s="105"/>
      <c r="IG28" s="105"/>
      <c r="IH28" s="105"/>
      <c r="II28" s="105"/>
      <c r="IJ28" s="105"/>
      <c r="IK28" s="105"/>
      <c r="IL28" s="105"/>
      <c r="IM28" s="105"/>
      <c r="IN28" s="105"/>
      <c r="IO28" s="105"/>
      <c r="IP28" s="105"/>
      <c r="IQ28" s="105"/>
      <c r="IR28" s="105"/>
      <c r="IS28" s="105"/>
      <c r="IT28" s="105"/>
      <c r="IU28" s="105"/>
      <c r="IV28" s="105"/>
    </row>
    <row r="29" spans="2:14" ht="12.75" customHeight="1">
      <c r="B29" s="108"/>
      <c r="C29" s="96"/>
      <c r="D29" s="96"/>
      <c r="E29" s="106"/>
      <c r="F29" s="107"/>
      <c r="G29" s="107"/>
      <c r="H29" s="107"/>
      <c r="I29" s="107"/>
      <c r="J29" s="107"/>
      <c r="K29" s="107"/>
      <c r="L29" s="107"/>
      <c r="M29" s="107"/>
      <c r="N29" s="107"/>
    </row>
    <row r="30" spans="2:256" ht="12.75" customHeight="1">
      <c r="B30" s="695" t="s">
        <v>564</v>
      </c>
      <c r="C30" s="695"/>
      <c r="D30" s="96"/>
      <c r="E30" s="97" t="str">
        <f>IF(E31="...","Preenchido",IF(E31="Por favor preencha todas as células em aberto. Se não existirem ocorrências a registar deverá introduzir o número zero.","Por preencher","Preenchido com erros!"))</f>
        <v>Por preencher</v>
      </c>
      <c r="F30" s="98"/>
      <c r="G30" s="99" t="str">
        <f>IF('III - Mapas'!P208&lt;&gt;0,"Por favor preencha todas as células em aberto. Se não existirem ocorrências a registar deverá introduzir o número zero.",IF('III - Mapas'!P229="ERRO","Ao fazer referência a 'outras situações' no ponto 1.9.9., deverá obrigatoriamente discriminá-las no campo destinado às anotações.","..."))</f>
        <v>Por favor preencha todas as células em aberto. Se não existirem ocorrências a registar deverá introduzir o número zero.</v>
      </c>
      <c r="H30" s="100"/>
      <c r="I30" s="100"/>
      <c r="J30" s="100"/>
      <c r="K30" s="100"/>
      <c r="L30" s="100"/>
      <c r="M30" s="100"/>
      <c r="N30" s="100"/>
      <c r="O30" s="100"/>
      <c r="P30" s="110"/>
      <c r="Q30" s="110"/>
      <c r="R30" s="110"/>
      <c r="S30" s="110"/>
      <c r="T30" s="110"/>
      <c r="U30" s="110"/>
      <c r="V30" s="110"/>
      <c r="W30" s="110"/>
      <c r="X30" s="110"/>
      <c r="Y30" s="110"/>
      <c r="Z30" s="110"/>
      <c r="AA30" s="110"/>
      <c r="AB30" s="110"/>
      <c r="AC30" s="110"/>
      <c r="AD30" s="110"/>
      <c r="AE30" s="110"/>
      <c r="AF30" s="110"/>
      <c r="AG30" s="110"/>
      <c r="AH30" s="110"/>
      <c r="AI30" s="110"/>
      <c r="AJ30" s="110"/>
      <c r="AK30" s="110"/>
      <c r="AL30" s="110"/>
      <c r="AM30" s="110"/>
      <c r="AN30" s="110"/>
      <c r="AO30" s="110"/>
      <c r="AP30" s="110"/>
      <c r="AQ30" s="110"/>
      <c r="AR30" s="110"/>
      <c r="AS30" s="110"/>
      <c r="AT30" s="110"/>
      <c r="AU30" s="110"/>
      <c r="AV30" s="110"/>
      <c r="AW30" s="110"/>
      <c r="AX30" s="110"/>
      <c r="AY30" s="110"/>
      <c r="AZ30" s="110"/>
      <c r="BA30" s="110"/>
      <c r="BB30" s="110"/>
      <c r="BC30" s="110"/>
      <c r="BD30" s="110"/>
      <c r="BE30" s="110"/>
      <c r="BF30" s="110"/>
      <c r="BG30" s="110"/>
      <c r="BH30" s="110"/>
      <c r="BI30" s="110"/>
      <c r="BJ30" s="110"/>
      <c r="BK30" s="110"/>
      <c r="BL30" s="110"/>
      <c r="BM30" s="110"/>
      <c r="BN30" s="110"/>
      <c r="BO30" s="110"/>
      <c r="BP30" s="110"/>
      <c r="BQ30" s="110"/>
      <c r="BR30" s="110"/>
      <c r="BS30" s="110"/>
      <c r="BT30" s="110"/>
      <c r="BU30" s="110"/>
      <c r="BV30" s="110"/>
      <c r="BW30" s="110"/>
      <c r="BX30" s="110"/>
      <c r="BY30" s="110"/>
      <c r="BZ30" s="110"/>
      <c r="CA30" s="110"/>
      <c r="CB30" s="110"/>
      <c r="CC30" s="110"/>
      <c r="CD30" s="110"/>
      <c r="CE30" s="110"/>
      <c r="CF30" s="110"/>
      <c r="CG30" s="110"/>
      <c r="CH30" s="110"/>
      <c r="CI30" s="110"/>
      <c r="CJ30" s="110"/>
      <c r="CK30" s="110"/>
      <c r="CL30" s="110"/>
      <c r="CM30" s="110"/>
      <c r="CN30" s="110"/>
      <c r="CO30" s="110"/>
      <c r="CP30" s="110"/>
      <c r="CQ30" s="110"/>
      <c r="CR30" s="110"/>
      <c r="CS30" s="110"/>
      <c r="CT30" s="110"/>
      <c r="CU30" s="110"/>
      <c r="CV30" s="110"/>
      <c r="CW30" s="110"/>
      <c r="CX30" s="110"/>
      <c r="CY30" s="110"/>
      <c r="CZ30" s="110"/>
      <c r="DA30" s="110"/>
      <c r="DB30" s="110"/>
      <c r="DC30" s="110"/>
      <c r="DD30" s="110"/>
      <c r="DE30" s="110"/>
      <c r="DF30" s="110"/>
      <c r="DG30" s="110"/>
      <c r="DH30" s="110"/>
      <c r="DI30" s="110"/>
      <c r="DJ30" s="110"/>
      <c r="DK30" s="110"/>
      <c r="DL30" s="110"/>
      <c r="DM30" s="110"/>
      <c r="DN30" s="110"/>
      <c r="DO30" s="110"/>
      <c r="DP30" s="110"/>
      <c r="DQ30" s="110"/>
      <c r="DR30" s="110"/>
      <c r="DS30" s="110"/>
      <c r="DT30" s="110"/>
      <c r="DU30" s="110"/>
      <c r="DV30" s="110"/>
      <c r="DW30" s="110"/>
      <c r="DX30" s="110"/>
      <c r="DY30" s="110"/>
      <c r="DZ30" s="110"/>
      <c r="EA30" s="110"/>
      <c r="EB30" s="110"/>
      <c r="EC30" s="110"/>
      <c r="ED30" s="110"/>
      <c r="EE30" s="110"/>
      <c r="EF30" s="110"/>
      <c r="EG30" s="110"/>
      <c r="EH30" s="110"/>
      <c r="EI30" s="110"/>
      <c r="EJ30" s="110"/>
      <c r="EK30" s="110"/>
      <c r="EL30" s="110"/>
      <c r="EM30" s="110"/>
      <c r="EN30" s="110"/>
      <c r="EO30" s="110"/>
      <c r="EP30" s="110"/>
      <c r="EQ30" s="110"/>
      <c r="ER30" s="110"/>
      <c r="ES30" s="110"/>
      <c r="ET30" s="110"/>
      <c r="EU30" s="110"/>
      <c r="EV30" s="110"/>
      <c r="EW30" s="110"/>
      <c r="EX30" s="110"/>
      <c r="EY30" s="110"/>
      <c r="EZ30" s="110"/>
      <c r="FA30" s="110"/>
      <c r="FB30" s="110"/>
      <c r="FC30" s="110"/>
      <c r="FD30" s="110"/>
      <c r="FE30" s="110"/>
      <c r="FF30" s="110"/>
      <c r="FG30" s="110"/>
      <c r="FH30" s="110"/>
      <c r="FI30" s="110"/>
      <c r="FJ30" s="110"/>
      <c r="FK30" s="110"/>
      <c r="FL30" s="110"/>
      <c r="FM30" s="110"/>
      <c r="FN30" s="110"/>
      <c r="FO30" s="110"/>
      <c r="FP30" s="110"/>
      <c r="FQ30" s="110"/>
      <c r="FR30" s="110"/>
      <c r="FS30" s="110"/>
      <c r="FT30" s="110"/>
      <c r="FU30" s="110"/>
      <c r="FV30" s="110"/>
      <c r="FW30" s="110"/>
      <c r="FX30" s="110"/>
      <c r="FY30" s="110"/>
      <c r="FZ30" s="110"/>
      <c r="GA30" s="110"/>
      <c r="GB30" s="110"/>
      <c r="GC30" s="110"/>
      <c r="GD30" s="110"/>
      <c r="GE30" s="110"/>
      <c r="GF30" s="110"/>
      <c r="GG30" s="110"/>
      <c r="GH30" s="110"/>
      <c r="GI30" s="110"/>
      <c r="GJ30" s="110"/>
      <c r="GK30" s="110"/>
      <c r="GL30" s="110"/>
      <c r="GM30" s="110"/>
      <c r="GN30" s="110"/>
      <c r="GO30" s="110"/>
      <c r="GP30" s="110"/>
      <c r="GQ30" s="110"/>
      <c r="GR30" s="110"/>
      <c r="GS30" s="110"/>
      <c r="GT30" s="110"/>
      <c r="GU30" s="110"/>
      <c r="GV30" s="110"/>
      <c r="GW30" s="110"/>
      <c r="GX30" s="110"/>
      <c r="GY30" s="110"/>
      <c r="GZ30" s="110"/>
      <c r="HA30" s="110"/>
      <c r="HB30" s="110"/>
      <c r="HC30" s="110"/>
      <c r="HD30" s="110"/>
      <c r="HE30" s="110"/>
      <c r="HF30" s="110"/>
      <c r="HG30" s="110"/>
      <c r="HH30" s="110"/>
      <c r="HI30" s="110"/>
      <c r="HJ30" s="110"/>
      <c r="HK30" s="110"/>
      <c r="HL30" s="110"/>
      <c r="HM30" s="110"/>
      <c r="HN30" s="110"/>
      <c r="HO30" s="110"/>
      <c r="HP30" s="110"/>
      <c r="HQ30" s="110"/>
      <c r="HR30" s="110"/>
      <c r="HS30" s="110"/>
      <c r="HT30" s="110"/>
      <c r="HU30" s="110"/>
      <c r="HV30" s="110"/>
      <c r="HW30" s="110"/>
      <c r="HX30" s="110"/>
      <c r="HY30" s="110"/>
      <c r="HZ30" s="110"/>
      <c r="IA30" s="110"/>
      <c r="IB30" s="110"/>
      <c r="IC30" s="110"/>
      <c r="ID30" s="110"/>
      <c r="IE30" s="110"/>
      <c r="IF30" s="110"/>
      <c r="IG30" s="110"/>
      <c r="IH30" s="110"/>
      <c r="II30" s="110"/>
      <c r="IJ30" s="110"/>
      <c r="IK30" s="110"/>
      <c r="IL30" s="110"/>
      <c r="IM30" s="110"/>
      <c r="IN30" s="110"/>
      <c r="IO30" s="110"/>
      <c r="IP30" s="110"/>
      <c r="IQ30" s="110"/>
      <c r="IR30" s="110"/>
      <c r="IS30" s="110"/>
      <c r="IT30" s="110"/>
      <c r="IU30" s="110"/>
      <c r="IV30" s="110"/>
    </row>
    <row r="31" spans="2:256" ht="12.75" customHeight="1">
      <c r="B31" s="696"/>
      <c r="C31" s="696"/>
      <c r="D31" s="96"/>
      <c r="E31" s="109" t="str">
        <f>G30</f>
        <v>Por favor preencha todas as células em aberto. Se não existirem ocorrências a registar deverá introduzir o número zero.</v>
      </c>
      <c r="F31" s="109"/>
      <c r="G31" s="109"/>
      <c r="H31" s="109"/>
      <c r="I31" s="109"/>
      <c r="J31" s="109"/>
      <c r="K31" s="109"/>
      <c r="L31" s="109"/>
      <c r="M31" s="109"/>
      <c r="N31" s="109"/>
      <c r="O31" s="109"/>
      <c r="P31" s="105"/>
      <c r="Q31" s="105"/>
      <c r="R31" s="105"/>
      <c r="S31" s="105"/>
      <c r="T31" s="105"/>
      <c r="U31" s="105"/>
      <c r="V31" s="105"/>
      <c r="W31" s="105"/>
      <c r="X31" s="105"/>
      <c r="Y31" s="105"/>
      <c r="Z31" s="105"/>
      <c r="AA31" s="105"/>
      <c r="AB31" s="105"/>
      <c r="AC31" s="105"/>
      <c r="AD31" s="105"/>
      <c r="AE31" s="105"/>
      <c r="AF31" s="105"/>
      <c r="AG31" s="105"/>
      <c r="AH31" s="105"/>
      <c r="AI31" s="105"/>
      <c r="AJ31" s="105"/>
      <c r="AK31" s="105"/>
      <c r="AL31" s="105"/>
      <c r="AM31" s="105"/>
      <c r="AN31" s="105"/>
      <c r="AO31" s="105"/>
      <c r="AP31" s="105"/>
      <c r="AQ31" s="105"/>
      <c r="AR31" s="105"/>
      <c r="AS31" s="105"/>
      <c r="AT31" s="105"/>
      <c r="AU31" s="105"/>
      <c r="AV31" s="105"/>
      <c r="AW31" s="105"/>
      <c r="AX31" s="105"/>
      <c r="AY31" s="105"/>
      <c r="AZ31" s="105"/>
      <c r="BA31" s="105"/>
      <c r="BB31" s="105"/>
      <c r="BC31" s="105"/>
      <c r="BD31" s="105"/>
      <c r="BE31" s="105"/>
      <c r="BF31" s="105"/>
      <c r="BG31" s="105"/>
      <c r="BH31" s="105"/>
      <c r="BI31" s="105"/>
      <c r="BJ31" s="105"/>
      <c r="BK31" s="105"/>
      <c r="BL31" s="105"/>
      <c r="BM31" s="105"/>
      <c r="BN31" s="105"/>
      <c r="BO31" s="105"/>
      <c r="BP31" s="105"/>
      <c r="BQ31" s="105"/>
      <c r="BR31" s="105"/>
      <c r="BS31" s="105"/>
      <c r="BT31" s="105"/>
      <c r="BU31" s="105"/>
      <c r="BV31" s="105"/>
      <c r="BW31" s="105"/>
      <c r="BX31" s="105"/>
      <c r="BY31" s="105"/>
      <c r="BZ31" s="105"/>
      <c r="CA31" s="105"/>
      <c r="CB31" s="105"/>
      <c r="CC31" s="105"/>
      <c r="CD31" s="105"/>
      <c r="CE31" s="105"/>
      <c r="CF31" s="105"/>
      <c r="CG31" s="105"/>
      <c r="CH31" s="105"/>
      <c r="CI31" s="105"/>
      <c r="CJ31" s="105"/>
      <c r="CK31" s="105"/>
      <c r="CL31" s="105"/>
      <c r="CM31" s="105"/>
      <c r="CN31" s="105"/>
      <c r="CO31" s="105"/>
      <c r="CP31" s="105"/>
      <c r="CQ31" s="105"/>
      <c r="CR31" s="105"/>
      <c r="CS31" s="105"/>
      <c r="CT31" s="105"/>
      <c r="CU31" s="105"/>
      <c r="CV31" s="105"/>
      <c r="CW31" s="105"/>
      <c r="CX31" s="105"/>
      <c r="CY31" s="105"/>
      <c r="CZ31" s="105"/>
      <c r="DA31" s="105"/>
      <c r="DB31" s="105"/>
      <c r="DC31" s="105"/>
      <c r="DD31" s="105"/>
      <c r="DE31" s="105"/>
      <c r="DF31" s="105"/>
      <c r="DG31" s="105"/>
      <c r="DH31" s="105"/>
      <c r="DI31" s="105"/>
      <c r="DJ31" s="105"/>
      <c r="DK31" s="105"/>
      <c r="DL31" s="105"/>
      <c r="DM31" s="105"/>
      <c r="DN31" s="105"/>
      <c r="DO31" s="105"/>
      <c r="DP31" s="105"/>
      <c r="DQ31" s="105"/>
      <c r="DR31" s="105"/>
      <c r="DS31" s="105"/>
      <c r="DT31" s="105"/>
      <c r="DU31" s="105"/>
      <c r="DV31" s="105"/>
      <c r="DW31" s="105"/>
      <c r="DX31" s="105"/>
      <c r="DY31" s="105"/>
      <c r="DZ31" s="105"/>
      <c r="EA31" s="105"/>
      <c r="EB31" s="105"/>
      <c r="EC31" s="105"/>
      <c r="ED31" s="105"/>
      <c r="EE31" s="105"/>
      <c r="EF31" s="105"/>
      <c r="EG31" s="105"/>
      <c r="EH31" s="105"/>
      <c r="EI31" s="105"/>
      <c r="EJ31" s="105"/>
      <c r="EK31" s="105"/>
      <c r="EL31" s="105"/>
      <c r="EM31" s="105"/>
      <c r="EN31" s="105"/>
      <c r="EO31" s="105"/>
      <c r="EP31" s="105"/>
      <c r="EQ31" s="105"/>
      <c r="ER31" s="105"/>
      <c r="ES31" s="105"/>
      <c r="ET31" s="105"/>
      <c r="EU31" s="105"/>
      <c r="EV31" s="105"/>
      <c r="EW31" s="105"/>
      <c r="EX31" s="105"/>
      <c r="EY31" s="105"/>
      <c r="EZ31" s="105"/>
      <c r="FA31" s="105"/>
      <c r="FB31" s="105"/>
      <c r="FC31" s="105"/>
      <c r="FD31" s="105"/>
      <c r="FE31" s="105"/>
      <c r="FF31" s="105"/>
      <c r="FG31" s="105"/>
      <c r="FH31" s="105"/>
      <c r="FI31" s="105"/>
      <c r="FJ31" s="105"/>
      <c r="FK31" s="105"/>
      <c r="FL31" s="105"/>
      <c r="FM31" s="105"/>
      <c r="FN31" s="105"/>
      <c r="FO31" s="105"/>
      <c r="FP31" s="105"/>
      <c r="FQ31" s="105"/>
      <c r="FR31" s="105"/>
      <c r="FS31" s="105"/>
      <c r="FT31" s="105"/>
      <c r="FU31" s="105"/>
      <c r="FV31" s="105"/>
      <c r="FW31" s="105"/>
      <c r="FX31" s="105"/>
      <c r="FY31" s="105"/>
      <c r="FZ31" s="105"/>
      <c r="GA31" s="105"/>
      <c r="GB31" s="105"/>
      <c r="GC31" s="105"/>
      <c r="GD31" s="105"/>
      <c r="GE31" s="105"/>
      <c r="GF31" s="105"/>
      <c r="GG31" s="105"/>
      <c r="GH31" s="105"/>
      <c r="GI31" s="105"/>
      <c r="GJ31" s="105"/>
      <c r="GK31" s="105"/>
      <c r="GL31" s="105"/>
      <c r="GM31" s="105"/>
      <c r="GN31" s="105"/>
      <c r="GO31" s="105"/>
      <c r="GP31" s="105"/>
      <c r="GQ31" s="105"/>
      <c r="GR31" s="105"/>
      <c r="GS31" s="105"/>
      <c r="GT31" s="105"/>
      <c r="GU31" s="105"/>
      <c r="GV31" s="105"/>
      <c r="GW31" s="105"/>
      <c r="GX31" s="105"/>
      <c r="GY31" s="105"/>
      <c r="GZ31" s="105"/>
      <c r="HA31" s="105"/>
      <c r="HB31" s="105"/>
      <c r="HC31" s="105"/>
      <c r="HD31" s="105"/>
      <c r="HE31" s="105"/>
      <c r="HF31" s="105"/>
      <c r="HG31" s="105"/>
      <c r="HH31" s="105"/>
      <c r="HI31" s="105"/>
      <c r="HJ31" s="105"/>
      <c r="HK31" s="105"/>
      <c r="HL31" s="105"/>
      <c r="HM31" s="105"/>
      <c r="HN31" s="105"/>
      <c r="HO31" s="105"/>
      <c r="HP31" s="105"/>
      <c r="HQ31" s="105"/>
      <c r="HR31" s="105"/>
      <c r="HS31" s="105"/>
      <c r="HT31" s="105"/>
      <c r="HU31" s="105"/>
      <c r="HV31" s="105"/>
      <c r="HW31" s="105"/>
      <c r="HX31" s="105"/>
      <c r="HY31" s="105"/>
      <c r="HZ31" s="105"/>
      <c r="IA31" s="105"/>
      <c r="IB31" s="105"/>
      <c r="IC31" s="105"/>
      <c r="ID31" s="105"/>
      <c r="IE31" s="105"/>
      <c r="IF31" s="105"/>
      <c r="IG31" s="105"/>
      <c r="IH31" s="105"/>
      <c r="II31" s="105"/>
      <c r="IJ31" s="105"/>
      <c r="IK31" s="105"/>
      <c r="IL31" s="105"/>
      <c r="IM31" s="105"/>
      <c r="IN31" s="105"/>
      <c r="IO31" s="105"/>
      <c r="IP31" s="105"/>
      <c r="IQ31" s="105"/>
      <c r="IR31" s="105"/>
      <c r="IS31" s="105"/>
      <c r="IT31" s="105"/>
      <c r="IU31" s="105"/>
      <c r="IV31" s="105"/>
    </row>
    <row r="32" spans="3:14" ht="12.75" customHeight="1">
      <c r="C32" s="96"/>
      <c r="D32" s="96"/>
      <c r="E32" s="106"/>
      <c r="F32" s="107"/>
      <c r="G32" s="107"/>
      <c r="H32" s="107"/>
      <c r="I32" s="107"/>
      <c r="J32" s="107"/>
      <c r="K32" s="107"/>
      <c r="L32" s="107"/>
      <c r="M32" s="107"/>
      <c r="N32" s="107"/>
    </row>
    <row r="33" spans="2:256" s="182" customFormat="1" ht="12.75" customHeight="1">
      <c r="B33" s="697" t="s">
        <v>565</v>
      </c>
      <c r="C33" s="697"/>
      <c r="D33" s="176"/>
      <c r="E33" s="177" t="str">
        <f>IF(E34="...","Preenchido",IF(E34="Por favor preencha todas as células em aberto. Se não existirem ocorrências a registar deverá introduzir o número zero.","Por preencher","Preenchido com erros!"))</f>
        <v>Por preencher</v>
      </c>
      <c r="F33" s="178"/>
      <c r="G33" s="179" t="str">
        <f>IF('III - Mapas'!P245&lt;&gt;0,"Por favor preencha todas as células em aberto. Se não existirem ocorrências a registar deverá introduzir o número zero.",IF('III - Mapas'!P267&lt;&gt;0,"...",IF('III - Mapas'!D254="ERRO","O total apresentado no ponto 1.10.1 para o pessoal pertencente aos ÓRGÃOS DE GESTÃO, deverá coincidir com o total apresentado no ponto 1.11.11 do quadro 1.11 para este grupo de pessoal.",IF('III - Mapas'!E254="ERRO","O total apresentado no ponto 1.10.1 para o pessoal DOCENTE, deverá coincidir com o total apresentado no ponto 1.11.11 do quadro 1.11 para este grupo de pessoal.",IF('III - Mapas'!F254="ERRO","O total apresentado  no ponto 1.10.1 para o pessoal de INFORMÁTICA, deverá coincidir com o total apresentado no ponto 1.11.11 do quadro 1.11 para este grupo de pessoal.",H33)))))</f>
        <v>Por favor preencha todas as células em aberto. Se não existirem ocorrências a registar deverá introduzir o número zero.</v>
      </c>
      <c r="H33" s="180" t="str">
        <f>IF('III - Mapas'!G254="ERRO","O total apresentado no ponto 1.10.1 para o pessoal TÉCNICO SUPERIOR, deverá coincidir com o total apresentado no ponto 1.11.11 do quadro 1.11 para este grupo de pessoal.",IF('III - Mapas'!H254="ERRO","O total apresentado no ponto 1.10.1 para o pessoal TÉCNICO,  deverá coincidir com o total apresentado no ponto 1.11.11 do quadro 1.11 para este grupo de pessoal.",IF('III - Mapas'!I254="ERRO","O total apresentado no ponto 1.10.1 para o pessoal TÉC-PROFISSIONAL, deverá coincidir com o total apresentado no ponto 1.11.11 do quadro 1.11 para este grupo de pessoal.",I33)))</f>
        <v>...</v>
      </c>
      <c r="I33" s="180" t="str">
        <f>IF('III - Mapas'!J254="ERRO","O total apresentado no ponto 1.10.1 para o pessoal ADMINISTRATIVO, deverá coincidir com o total apresentado no ponto 1.11.11 do quadro 1.11 para este grupo de pessoal.",IF('III - Mapas'!K254="ERRO","O total apresentado no ponto 1.10.1 para o pessoal de APOIO, deverá coincidir com o total apresentado no ponto 1.11.11 do quadro 1.11 para este grupo de pessoal.",IF('III - Mapas'!L254="ERRO","O total apresentado no ponto 1.10.1 para o pessoal AUXILIAR, deverá coincidir com o total apresentado no ponto 1.11.11 do quadro 1.11 para este grupo de pessoal.",IF('III - Mapas'!M254="ERRO","O total apresentado no ponto 1.10.1 para o pessoal OPERÁRIO, deverá coincidir com o total apresentado no ponto 1.11.11 do quadro 1.11 para este grupo de pessoal.",J33))))</f>
        <v>...</v>
      </c>
      <c r="J33" s="180" t="str">
        <f>IF(OR('III - Mapas'!P288&lt;&gt;0,'III - Mapas'!P305&lt;&gt;0,'III - Mapas'!P326&lt;&gt;0),"...",IF('III - Mapas'!D255="ERRO","O total apresentado  no ponto 1.10.2 para o pessoal pertencente aos ÓRGÃOS DE GESTÃO, deverá coincidir com a soma dos totais apresentados nos pontos 1.12.5, 1.13.11 e 1.14.6 dos quadros 1.12, 1.13 e 1.14 para este grupo de pessoal.",IF('III - Mapas'!E255="ERRO","O total apresentado no ponto 1.10.2 para o pessoal DOCENTE, deverá coincidir com a soma dos totais apresentados nos pontos 1.12.5, 1.13.11 e 1.14.6 dos quadros 1.12, 1.13 e 1.14 para este grupo de pessoal.",IF('III - Mapas'!F255="ERRO","O total apresentado no ponto 1.10.2 para o pessoal de INFORMÁTICA, deverá coincidir com a soma dos totais apresentados nos pontos 1.12.5, 1.13.11 e 1.14.6 dos quadros 1.12, 1.13 e 1.14 para este grupo de pessoal.",K33))))</f>
        <v>...</v>
      </c>
      <c r="K33" s="180" t="str">
        <f>IF('III - Mapas'!G255="ERRO","O total apresentado no ponto 1.10.2 para o pessoal TÉCNICO SUPERIOR, deverá coincidir com a soma dos totais apresentados nos pontos 1.12.5, 1.13.11 e 1.14.6 dos quadros 1.12, 1.13 e 1.14 para este grupo de pessoal.",IF('III - Mapas'!H255="ERRO","O total apresentado no ponto 1.10.2 para o pessoal TÉCNICO, deverá coincidir com a soma dos totais apresentados nos pontos 1.12.5, 1.13.11 e 1.14.6 dos quadros 1.12, 1.13 e 1.14 para este grupo de pessoal.",IF('III - Mapas'!I255="ERRO","O total apresentado no ponto 1.10.2 para o pessoal TÉC-PROFISSIONAL, deverá coincidir com a soma dos totais apresentados nos pontos 1.12.5, 1.13.11 e 1.14.6 dos quadros 1.12, 1.13 e 1.14 para este grupo de pessoal.",L33)))</f>
        <v>...</v>
      </c>
      <c r="L33" s="180" t="str">
        <f>IF('III - Mapas'!J255="ERRO","O total apresentado  no ponto 1.10.2 para o pessoal ADMINISTRATIVO, deverá coincidir com a soma dos totais apresentados nos pontos 1.12.5, 1.13.11 e 1.14.6 dos quadros 1.12, 1.13 e 1.14 para este grupo de pessoal.",IF('III - Mapas'!K255="ERRO","O total apresentado no ponto 1.10.2 para o pessoal APOIO, deverá coincidir com a soma dos totais apresentados nos pontos 1.12.5, 1.13.11 e 1.14.6 dos quadros 1.12, 1.13 e 1.14 para este grupo de pessoal.",IF('III - Mapas'!L255="ERRO","O total apresentado no ponto 1.10.2 para o pessoal AUXILIAR, deverá coincidir com a soma dos totais apresentados nos pontos 1.12.5, 1.13.11 e 1.14.6 dos quadros 1.12, 1.13 e 1.14 para este grupo de pessoal.",M33)))</f>
        <v>...</v>
      </c>
      <c r="M33" s="180" t="str">
        <f>IF('III - Mapas'!M255="ERRO","O total apresentado no ponto 1.10.2 para o pessoal OPERÁRIO, deverá coincidir com a soma dos totais apresentados nos pontos 1.12.5, 1.13.11 e 1.14.6 dos quadros 1.12, 1.13 e 1.14 para este grupo de pessoal.","...")</f>
        <v>...</v>
      </c>
      <c r="N33" s="180"/>
      <c r="O33" s="180"/>
      <c r="P33" s="181"/>
      <c r="Q33" s="181"/>
      <c r="R33" s="181"/>
      <c r="S33" s="181"/>
      <c r="T33" s="181"/>
      <c r="U33" s="181"/>
      <c r="V33" s="181"/>
      <c r="W33" s="181"/>
      <c r="X33" s="181"/>
      <c r="Y33" s="181"/>
      <c r="Z33" s="181"/>
      <c r="AA33" s="181"/>
      <c r="AB33" s="181"/>
      <c r="AC33" s="181"/>
      <c r="AD33" s="181"/>
      <c r="AE33" s="181"/>
      <c r="AF33" s="181"/>
      <c r="AG33" s="181"/>
      <c r="AH33" s="181"/>
      <c r="AI33" s="181"/>
      <c r="AJ33" s="181"/>
      <c r="AK33" s="181"/>
      <c r="AL33" s="181"/>
      <c r="AM33" s="181"/>
      <c r="AN33" s="181"/>
      <c r="AO33" s="181"/>
      <c r="AP33" s="181"/>
      <c r="AQ33" s="181"/>
      <c r="AR33" s="181"/>
      <c r="AS33" s="181"/>
      <c r="AT33" s="181"/>
      <c r="AU33" s="181"/>
      <c r="AV33" s="181"/>
      <c r="AW33" s="181"/>
      <c r="AX33" s="181"/>
      <c r="AY33" s="181"/>
      <c r="AZ33" s="181"/>
      <c r="BA33" s="181"/>
      <c r="BB33" s="181"/>
      <c r="BC33" s="181"/>
      <c r="BD33" s="181"/>
      <c r="BE33" s="181"/>
      <c r="BF33" s="181"/>
      <c r="BG33" s="181"/>
      <c r="BH33" s="181"/>
      <c r="BI33" s="181"/>
      <c r="BJ33" s="181"/>
      <c r="BK33" s="181"/>
      <c r="BL33" s="181"/>
      <c r="BM33" s="181"/>
      <c r="BN33" s="181"/>
      <c r="BO33" s="181"/>
      <c r="BP33" s="181"/>
      <c r="BQ33" s="181"/>
      <c r="BR33" s="181"/>
      <c r="BS33" s="181"/>
      <c r="BT33" s="181"/>
      <c r="BU33" s="181"/>
      <c r="BV33" s="181"/>
      <c r="BW33" s="181"/>
      <c r="BX33" s="181"/>
      <c r="BY33" s="181"/>
      <c r="BZ33" s="181"/>
      <c r="CA33" s="181"/>
      <c r="CB33" s="181"/>
      <c r="CC33" s="181"/>
      <c r="CD33" s="181"/>
      <c r="CE33" s="181"/>
      <c r="CF33" s="181"/>
      <c r="CG33" s="181"/>
      <c r="CH33" s="181"/>
      <c r="CI33" s="181"/>
      <c r="CJ33" s="181"/>
      <c r="CK33" s="181"/>
      <c r="CL33" s="181"/>
      <c r="CM33" s="181"/>
      <c r="CN33" s="181"/>
      <c r="CO33" s="181"/>
      <c r="CP33" s="181"/>
      <c r="CQ33" s="181"/>
      <c r="CR33" s="181"/>
      <c r="CS33" s="181"/>
      <c r="CT33" s="181"/>
      <c r="CU33" s="181"/>
      <c r="CV33" s="181"/>
      <c r="CW33" s="181"/>
      <c r="CX33" s="181"/>
      <c r="CY33" s="181"/>
      <c r="CZ33" s="181"/>
      <c r="DA33" s="181"/>
      <c r="DB33" s="181"/>
      <c r="DC33" s="181"/>
      <c r="DD33" s="181"/>
      <c r="DE33" s="181"/>
      <c r="DF33" s="181"/>
      <c r="DG33" s="181"/>
      <c r="DH33" s="181"/>
      <c r="DI33" s="181"/>
      <c r="DJ33" s="181"/>
      <c r="DK33" s="181"/>
      <c r="DL33" s="181"/>
      <c r="DM33" s="181"/>
      <c r="DN33" s="181"/>
      <c r="DO33" s="181"/>
      <c r="DP33" s="181"/>
      <c r="DQ33" s="181"/>
      <c r="DR33" s="181"/>
      <c r="DS33" s="181"/>
      <c r="DT33" s="181"/>
      <c r="DU33" s="181"/>
      <c r="DV33" s="181"/>
      <c r="DW33" s="181"/>
      <c r="DX33" s="181"/>
      <c r="DY33" s="181"/>
      <c r="DZ33" s="181"/>
      <c r="EA33" s="181"/>
      <c r="EB33" s="181"/>
      <c r="EC33" s="181"/>
      <c r="ED33" s="181"/>
      <c r="EE33" s="181"/>
      <c r="EF33" s="181"/>
      <c r="EG33" s="181"/>
      <c r="EH33" s="181"/>
      <c r="EI33" s="181"/>
      <c r="EJ33" s="181"/>
      <c r="EK33" s="181"/>
      <c r="EL33" s="181"/>
      <c r="EM33" s="181"/>
      <c r="EN33" s="181"/>
      <c r="EO33" s="181"/>
      <c r="EP33" s="181"/>
      <c r="EQ33" s="181"/>
      <c r="ER33" s="181"/>
      <c r="ES33" s="181"/>
      <c r="ET33" s="181"/>
      <c r="EU33" s="181"/>
      <c r="EV33" s="181"/>
      <c r="EW33" s="181"/>
      <c r="EX33" s="181"/>
      <c r="EY33" s="181"/>
      <c r="EZ33" s="181"/>
      <c r="FA33" s="181"/>
      <c r="FB33" s="181"/>
      <c r="FC33" s="181"/>
      <c r="FD33" s="181"/>
      <c r="FE33" s="181"/>
      <c r="FF33" s="181"/>
      <c r="FG33" s="181"/>
      <c r="FH33" s="181"/>
      <c r="FI33" s="181"/>
      <c r="FJ33" s="181"/>
      <c r="FK33" s="181"/>
      <c r="FL33" s="181"/>
      <c r="FM33" s="181"/>
      <c r="FN33" s="181"/>
      <c r="FO33" s="181"/>
      <c r="FP33" s="181"/>
      <c r="FQ33" s="181"/>
      <c r="FR33" s="181"/>
      <c r="FS33" s="181"/>
      <c r="FT33" s="181"/>
      <c r="FU33" s="181"/>
      <c r="FV33" s="181"/>
      <c r="FW33" s="181"/>
      <c r="FX33" s="181"/>
      <c r="FY33" s="181"/>
      <c r="FZ33" s="181"/>
      <c r="GA33" s="181"/>
      <c r="GB33" s="181"/>
      <c r="GC33" s="181"/>
      <c r="GD33" s="181"/>
      <c r="GE33" s="181"/>
      <c r="GF33" s="181"/>
      <c r="GG33" s="181"/>
      <c r="GH33" s="181"/>
      <c r="GI33" s="181"/>
      <c r="GJ33" s="181"/>
      <c r="GK33" s="181"/>
      <c r="GL33" s="181"/>
      <c r="GM33" s="181"/>
      <c r="GN33" s="181"/>
      <c r="GO33" s="181"/>
      <c r="GP33" s="181"/>
      <c r="GQ33" s="181"/>
      <c r="GR33" s="181"/>
      <c r="GS33" s="181"/>
      <c r="GT33" s="181"/>
      <c r="GU33" s="181"/>
      <c r="GV33" s="181"/>
      <c r="GW33" s="181"/>
      <c r="GX33" s="181"/>
      <c r="GY33" s="181"/>
      <c r="GZ33" s="181"/>
      <c r="HA33" s="181"/>
      <c r="HB33" s="181"/>
      <c r="HC33" s="181"/>
      <c r="HD33" s="181"/>
      <c r="HE33" s="181"/>
      <c r="HF33" s="181"/>
      <c r="HG33" s="181"/>
      <c r="HH33" s="181"/>
      <c r="HI33" s="181"/>
      <c r="HJ33" s="181"/>
      <c r="HK33" s="181"/>
      <c r="HL33" s="181"/>
      <c r="HM33" s="181"/>
      <c r="HN33" s="181"/>
      <c r="HO33" s="181"/>
      <c r="HP33" s="181"/>
      <c r="HQ33" s="181"/>
      <c r="HR33" s="181"/>
      <c r="HS33" s="181"/>
      <c r="HT33" s="181"/>
      <c r="HU33" s="181"/>
      <c r="HV33" s="181"/>
      <c r="HW33" s="181"/>
      <c r="HX33" s="181"/>
      <c r="HY33" s="181"/>
      <c r="HZ33" s="181"/>
      <c r="IA33" s="181"/>
      <c r="IB33" s="181"/>
      <c r="IC33" s="181"/>
      <c r="ID33" s="181"/>
      <c r="IE33" s="181"/>
      <c r="IF33" s="181"/>
      <c r="IG33" s="181"/>
      <c r="IH33" s="181"/>
      <c r="II33" s="181"/>
      <c r="IJ33" s="181"/>
      <c r="IK33" s="181"/>
      <c r="IL33" s="181"/>
      <c r="IM33" s="181"/>
      <c r="IN33" s="181"/>
      <c r="IO33" s="181"/>
      <c r="IP33" s="181"/>
      <c r="IQ33" s="181"/>
      <c r="IR33" s="181"/>
      <c r="IS33" s="181"/>
      <c r="IT33" s="181"/>
      <c r="IU33" s="181"/>
      <c r="IV33" s="181"/>
    </row>
    <row r="34" spans="2:256" s="182" customFormat="1" ht="12.75" customHeight="1">
      <c r="B34" s="698"/>
      <c r="C34" s="698"/>
      <c r="D34" s="176"/>
      <c r="E34" s="183" t="str">
        <f>G33</f>
        <v>Por favor preencha todas as células em aberto. Se não existirem ocorrências a registar deverá introduzir o número zero.</v>
      </c>
      <c r="F34" s="183"/>
      <c r="G34" s="183"/>
      <c r="H34" s="183"/>
      <c r="I34" s="183"/>
      <c r="J34" s="183"/>
      <c r="K34" s="183"/>
      <c r="L34" s="183"/>
      <c r="M34" s="183"/>
      <c r="N34" s="183"/>
      <c r="O34" s="183"/>
      <c r="P34" s="184"/>
      <c r="Q34" s="184"/>
      <c r="R34" s="184"/>
      <c r="S34" s="184"/>
      <c r="T34" s="184"/>
      <c r="U34" s="184"/>
      <c r="V34" s="184"/>
      <c r="W34" s="184"/>
      <c r="X34" s="184"/>
      <c r="Y34" s="184"/>
      <c r="Z34" s="184"/>
      <c r="AA34" s="184"/>
      <c r="AB34" s="184"/>
      <c r="AC34" s="184"/>
      <c r="AD34" s="184"/>
      <c r="AE34" s="184"/>
      <c r="AF34" s="184"/>
      <c r="AG34" s="184"/>
      <c r="AH34" s="184"/>
      <c r="AI34" s="184"/>
      <c r="AJ34" s="184"/>
      <c r="AK34" s="184"/>
      <c r="AL34" s="184"/>
      <c r="AM34" s="184"/>
      <c r="AN34" s="184"/>
      <c r="AO34" s="184"/>
      <c r="AP34" s="184"/>
      <c r="AQ34" s="184"/>
      <c r="AR34" s="184"/>
      <c r="AS34" s="184"/>
      <c r="AT34" s="184"/>
      <c r="AU34" s="184"/>
      <c r="AV34" s="184"/>
      <c r="AW34" s="184"/>
      <c r="AX34" s="184"/>
      <c r="AY34" s="184"/>
      <c r="AZ34" s="184"/>
      <c r="BA34" s="184"/>
      <c r="BB34" s="184"/>
      <c r="BC34" s="184"/>
      <c r="BD34" s="184"/>
      <c r="BE34" s="184"/>
      <c r="BF34" s="184"/>
      <c r="BG34" s="184"/>
      <c r="BH34" s="184"/>
      <c r="BI34" s="184"/>
      <c r="BJ34" s="184"/>
      <c r="BK34" s="184"/>
      <c r="BL34" s="184"/>
      <c r="BM34" s="184"/>
      <c r="BN34" s="184"/>
      <c r="BO34" s="184"/>
      <c r="BP34" s="184"/>
      <c r="BQ34" s="184"/>
      <c r="BR34" s="184"/>
      <c r="BS34" s="184"/>
      <c r="BT34" s="184"/>
      <c r="BU34" s="184"/>
      <c r="BV34" s="184"/>
      <c r="BW34" s="184"/>
      <c r="BX34" s="184"/>
      <c r="BY34" s="184"/>
      <c r="BZ34" s="184"/>
      <c r="CA34" s="184"/>
      <c r="CB34" s="184"/>
      <c r="CC34" s="184"/>
      <c r="CD34" s="184"/>
      <c r="CE34" s="184"/>
      <c r="CF34" s="184"/>
      <c r="CG34" s="184"/>
      <c r="CH34" s="184"/>
      <c r="CI34" s="184"/>
      <c r="CJ34" s="184"/>
      <c r="CK34" s="184"/>
      <c r="CL34" s="184"/>
      <c r="CM34" s="184"/>
      <c r="CN34" s="184"/>
      <c r="CO34" s="184"/>
      <c r="CP34" s="184"/>
      <c r="CQ34" s="184"/>
      <c r="CR34" s="184"/>
      <c r="CS34" s="184"/>
      <c r="CT34" s="184"/>
      <c r="CU34" s="184"/>
      <c r="CV34" s="184"/>
      <c r="CW34" s="184"/>
      <c r="CX34" s="184"/>
      <c r="CY34" s="184"/>
      <c r="CZ34" s="184"/>
      <c r="DA34" s="184"/>
      <c r="DB34" s="184"/>
      <c r="DC34" s="184"/>
      <c r="DD34" s="184"/>
      <c r="DE34" s="184"/>
      <c r="DF34" s="184"/>
      <c r="DG34" s="184"/>
      <c r="DH34" s="184"/>
      <c r="DI34" s="184"/>
      <c r="DJ34" s="184"/>
      <c r="DK34" s="184"/>
      <c r="DL34" s="184"/>
      <c r="DM34" s="184"/>
      <c r="DN34" s="184"/>
      <c r="DO34" s="184"/>
      <c r="DP34" s="184"/>
      <c r="DQ34" s="184"/>
      <c r="DR34" s="184"/>
      <c r="DS34" s="184"/>
      <c r="DT34" s="184"/>
      <c r="DU34" s="184"/>
      <c r="DV34" s="184"/>
      <c r="DW34" s="184"/>
      <c r="DX34" s="184"/>
      <c r="DY34" s="184"/>
      <c r="DZ34" s="184"/>
      <c r="EA34" s="184"/>
      <c r="EB34" s="184"/>
      <c r="EC34" s="184"/>
      <c r="ED34" s="184"/>
      <c r="EE34" s="184"/>
      <c r="EF34" s="184"/>
      <c r="EG34" s="184"/>
      <c r="EH34" s="184"/>
      <c r="EI34" s="184"/>
      <c r="EJ34" s="184"/>
      <c r="EK34" s="184"/>
      <c r="EL34" s="184"/>
      <c r="EM34" s="184"/>
      <c r="EN34" s="184"/>
      <c r="EO34" s="184"/>
      <c r="EP34" s="184"/>
      <c r="EQ34" s="184"/>
      <c r="ER34" s="184"/>
      <c r="ES34" s="184"/>
      <c r="ET34" s="184"/>
      <c r="EU34" s="184"/>
      <c r="EV34" s="184"/>
      <c r="EW34" s="184"/>
      <c r="EX34" s="184"/>
      <c r="EY34" s="184"/>
      <c r="EZ34" s="184"/>
      <c r="FA34" s="184"/>
      <c r="FB34" s="184"/>
      <c r="FC34" s="184"/>
      <c r="FD34" s="184"/>
      <c r="FE34" s="184"/>
      <c r="FF34" s="184"/>
      <c r="FG34" s="184"/>
      <c r="FH34" s="184"/>
      <c r="FI34" s="184"/>
      <c r="FJ34" s="184"/>
      <c r="FK34" s="184"/>
      <c r="FL34" s="184"/>
      <c r="FM34" s="184"/>
      <c r="FN34" s="184"/>
      <c r="FO34" s="184"/>
      <c r="FP34" s="184"/>
      <c r="FQ34" s="184"/>
      <c r="FR34" s="184"/>
      <c r="FS34" s="184"/>
      <c r="FT34" s="184"/>
      <c r="FU34" s="184"/>
      <c r="FV34" s="184"/>
      <c r="FW34" s="184"/>
      <c r="FX34" s="184"/>
      <c r="FY34" s="184"/>
      <c r="FZ34" s="184"/>
      <c r="GA34" s="184"/>
      <c r="GB34" s="184"/>
      <c r="GC34" s="184"/>
      <c r="GD34" s="184"/>
      <c r="GE34" s="184"/>
      <c r="GF34" s="184"/>
      <c r="GG34" s="184"/>
      <c r="GH34" s="184"/>
      <c r="GI34" s="184"/>
      <c r="GJ34" s="184"/>
      <c r="GK34" s="184"/>
      <c r="GL34" s="184"/>
      <c r="GM34" s="184"/>
      <c r="GN34" s="184"/>
      <c r="GO34" s="184"/>
      <c r="GP34" s="184"/>
      <c r="GQ34" s="184"/>
      <c r="GR34" s="184"/>
      <c r="GS34" s="184"/>
      <c r="GT34" s="184"/>
      <c r="GU34" s="184"/>
      <c r="GV34" s="184"/>
      <c r="GW34" s="184"/>
      <c r="GX34" s="184"/>
      <c r="GY34" s="184"/>
      <c r="GZ34" s="184"/>
      <c r="HA34" s="184"/>
      <c r="HB34" s="184"/>
      <c r="HC34" s="184"/>
      <c r="HD34" s="184"/>
      <c r="HE34" s="184"/>
      <c r="HF34" s="184"/>
      <c r="HG34" s="184"/>
      <c r="HH34" s="184"/>
      <c r="HI34" s="184"/>
      <c r="HJ34" s="184"/>
      <c r="HK34" s="184"/>
      <c r="HL34" s="184"/>
      <c r="HM34" s="184"/>
      <c r="HN34" s="184"/>
      <c r="HO34" s="184"/>
      <c r="HP34" s="184"/>
      <c r="HQ34" s="184"/>
      <c r="HR34" s="184"/>
      <c r="HS34" s="184"/>
      <c r="HT34" s="184"/>
      <c r="HU34" s="184"/>
      <c r="HV34" s="184"/>
      <c r="HW34" s="184"/>
      <c r="HX34" s="184"/>
      <c r="HY34" s="184"/>
      <c r="HZ34" s="184"/>
      <c r="IA34" s="184"/>
      <c r="IB34" s="184"/>
      <c r="IC34" s="184"/>
      <c r="ID34" s="184"/>
      <c r="IE34" s="184"/>
      <c r="IF34" s="184"/>
      <c r="IG34" s="184"/>
      <c r="IH34" s="184"/>
      <c r="II34" s="184"/>
      <c r="IJ34" s="184"/>
      <c r="IK34" s="184"/>
      <c r="IL34" s="184"/>
      <c r="IM34" s="184"/>
      <c r="IN34" s="184"/>
      <c r="IO34" s="184"/>
      <c r="IP34" s="184"/>
      <c r="IQ34" s="184"/>
      <c r="IR34" s="184"/>
      <c r="IS34" s="184"/>
      <c r="IT34" s="184"/>
      <c r="IU34" s="184"/>
      <c r="IV34" s="184"/>
    </row>
    <row r="35" spans="2:5" s="182" customFormat="1" ht="12.75" customHeight="1">
      <c r="B35" s="185"/>
      <c r="C35" s="176"/>
      <c r="D35" s="176"/>
      <c r="E35" s="185"/>
    </row>
    <row r="36" spans="2:256" s="182" customFormat="1" ht="12.75" customHeight="1">
      <c r="B36" s="697" t="s">
        <v>466</v>
      </c>
      <c r="C36" s="697"/>
      <c r="D36" s="176"/>
      <c r="E36" s="177" t="str">
        <f>IF(E37="...","Preenchido",IF(E37="Por favor preencha todas as células em aberto. Se não existirem ocorrências a registar deverá introduzir o número zero.","Por preencher","Preenchido com erros!"))</f>
        <v>Por preencher</v>
      </c>
      <c r="F36" s="178"/>
      <c r="G36" s="179" t="str">
        <f>IF('III - Mapas'!P267&lt;&gt;0,"Por favor preencha todas as células em aberto. Se não existirem ocorrências a registar deverá introduzir o número zero.",IF('III - Mapas'!P276="ERRO","Ao fazer referência a 'outros motivos' no ponto 1.11.10., deverá obrigatoriamente discriminá-los no campo destinado às anotações.",IF(AND(E33="Preenchido com erros!",'III - Mapas'!N254="ERRO"),"Ver mensagem de erro anexa ao Quadro 1.10","...")))</f>
        <v>Por favor preencha todas as células em aberto. Se não existirem ocorrências a registar deverá introduzir o número zero.</v>
      </c>
      <c r="H36" s="180"/>
      <c r="I36" s="180"/>
      <c r="J36" s="180"/>
      <c r="K36" s="180"/>
      <c r="L36" s="180"/>
      <c r="M36" s="180"/>
      <c r="N36" s="180"/>
      <c r="O36" s="180"/>
      <c r="P36" s="181"/>
      <c r="Q36" s="181"/>
      <c r="R36" s="181"/>
      <c r="S36" s="181"/>
      <c r="T36" s="181"/>
      <c r="U36" s="181"/>
      <c r="V36" s="181"/>
      <c r="W36" s="181"/>
      <c r="X36" s="181"/>
      <c r="Y36" s="181"/>
      <c r="Z36" s="181"/>
      <c r="AA36" s="181"/>
      <c r="AB36" s="181"/>
      <c r="AC36" s="181"/>
      <c r="AD36" s="181"/>
      <c r="AE36" s="181"/>
      <c r="AF36" s="181"/>
      <c r="AG36" s="181"/>
      <c r="AH36" s="181"/>
      <c r="AI36" s="181"/>
      <c r="AJ36" s="181"/>
      <c r="AK36" s="181"/>
      <c r="AL36" s="181"/>
      <c r="AM36" s="181"/>
      <c r="AN36" s="181"/>
      <c r="AO36" s="181"/>
      <c r="AP36" s="181"/>
      <c r="AQ36" s="181"/>
      <c r="AR36" s="181"/>
      <c r="AS36" s="181"/>
      <c r="AT36" s="181"/>
      <c r="AU36" s="181"/>
      <c r="AV36" s="181"/>
      <c r="AW36" s="181"/>
      <c r="AX36" s="181"/>
      <c r="AY36" s="181"/>
      <c r="AZ36" s="181"/>
      <c r="BA36" s="181"/>
      <c r="BB36" s="181"/>
      <c r="BC36" s="181"/>
      <c r="BD36" s="181"/>
      <c r="BE36" s="181"/>
      <c r="BF36" s="181"/>
      <c r="BG36" s="181"/>
      <c r="BH36" s="181"/>
      <c r="BI36" s="181"/>
      <c r="BJ36" s="181"/>
      <c r="BK36" s="181"/>
      <c r="BL36" s="181"/>
      <c r="BM36" s="181"/>
      <c r="BN36" s="181"/>
      <c r="BO36" s="181"/>
      <c r="BP36" s="181"/>
      <c r="BQ36" s="181"/>
      <c r="BR36" s="181"/>
      <c r="BS36" s="181"/>
      <c r="BT36" s="181"/>
      <c r="BU36" s="181"/>
      <c r="BV36" s="181"/>
      <c r="BW36" s="181"/>
      <c r="BX36" s="181"/>
      <c r="BY36" s="181"/>
      <c r="BZ36" s="181"/>
      <c r="CA36" s="181"/>
      <c r="CB36" s="181"/>
      <c r="CC36" s="181"/>
      <c r="CD36" s="181"/>
      <c r="CE36" s="181"/>
      <c r="CF36" s="181"/>
      <c r="CG36" s="181"/>
      <c r="CH36" s="181"/>
      <c r="CI36" s="181"/>
      <c r="CJ36" s="181"/>
      <c r="CK36" s="181"/>
      <c r="CL36" s="181"/>
      <c r="CM36" s="181"/>
      <c r="CN36" s="181"/>
      <c r="CO36" s="181"/>
      <c r="CP36" s="181"/>
      <c r="CQ36" s="181"/>
      <c r="CR36" s="181"/>
      <c r="CS36" s="181"/>
      <c r="CT36" s="181"/>
      <c r="CU36" s="181"/>
      <c r="CV36" s="181"/>
      <c r="CW36" s="181"/>
      <c r="CX36" s="181"/>
      <c r="CY36" s="181"/>
      <c r="CZ36" s="181"/>
      <c r="DA36" s="181"/>
      <c r="DB36" s="181"/>
      <c r="DC36" s="181"/>
      <c r="DD36" s="181"/>
      <c r="DE36" s="181"/>
      <c r="DF36" s="181"/>
      <c r="DG36" s="181"/>
      <c r="DH36" s="181"/>
      <c r="DI36" s="181"/>
      <c r="DJ36" s="181"/>
      <c r="DK36" s="181"/>
      <c r="DL36" s="181"/>
      <c r="DM36" s="181"/>
      <c r="DN36" s="181"/>
      <c r="DO36" s="181"/>
      <c r="DP36" s="181"/>
      <c r="DQ36" s="181"/>
      <c r="DR36" s="181"/>
      <c r="DS36" s="181"/>
      <c r="DT36" s="181"/>
      <c r="DU36" s="181"/>
      <c r="DV36" s="181"/>
      <c r="DW36" s="181"/>
      <c r="DX36" s="181"/>
      <c r="DY36" s="181"/>
      <c r="DZ36" s="181"/>
      <c r="EA36" s="181"/>
      <c r="EB36" s="181"/>
      <c r="EC36" s="181"/>
      <c r="ED36" s="181"/>
      <c r="EE36" s="181"/>
      <c r="EF36" s="181"/>
      <c r="EG36" s="181"/>
      <c r="EH36" s="181"/>
      <c r="EI36" s="181"/>
      <c r="EJ36" s="181"/>
      <c r="EK36" s="181"/>
      <c r="EL36" s="181"/>
      <c r="EM36" s="181"/>
      <c r="EN36" s="181"/>
      <c r="EO36" s="181"/>
      <c r="EP36" s="181"/>
      <c r="EQ36" s="181"/>
      <c r="ER36" s="181"/>
      <c r="ES36" s="181"/>
      <c r="ET36" s="181"/>
      <c r="EU36" s="181"/>
      <c r="EV36" s="181"/>
      <c r="EW36" s="181"/>
      <c r="EX36" s="181"/>
      <c r="EY36" s="181"/>
      <c r="EZ36" s="181"/>
      <c r="FA36" s="181"/>
      <c r="FB36" s="181"/>
      <c r="FC36" s="181"/>
      <c r="FD36" s="181"/>
      <c r="FE36" s="181"/>
      <c r="FF36" s="181"/>
      <c r="FG36" s="181"/>
      <c r="FH36" s="181"/>
      <c r="FI36" s="181"/>
      <c r="FJ36" s="181"/>
      <c r="FK36" s="181"/>
      <c r="FL36" s="181"/>
      <c r="FM36" s="181"/>
      <c r="FN36" s="181"/>
      <c r="FO36" s="181"/>
      <c r="FP36" s="181"/>
      <c r="FQ36" s="181"/>
      <c r="FR36" s="181"/>
      <c r="FS36" s="181"/>
      <c r="FT36" s="181"/>
      <c r="FU36" s="181"/>
      <c r="FV36" s="181"/>
      <c r="FW36" s="181"/>
      <c r="FX36" s="181"/>
      <c r="FY36" s="181"/>
      <c r="FZ36" s="181"/>
      <c r="GA36" s="181"/>
      <c r="GB36" s="181"/>
      <c r="GC36" s="181"/>
      <c r="GD36" s="181"/>
      <c r="GE36" s="181"/>
      <c r="GF36" s="181"/>
      <c r="GG36" s="181"/>
      <c r="GH36" s="181"/>
      <c r="GI36" s="181"/>
      <c r="GJ36" s="181"/>
      <c r="GK36" s="181"/>
      <c r="GL36" s="181"/>
      <c r="GM36" s="181"/>
      <c r="GN36" s="181"/>
      <c r="GO36" s="181"/>
      <c r="GP36" s="181"/>
      <c r="GQ36" s="181"/>
      <c r="GR36" s="181"/>
      <c r="GS36" s="181"/>
      <c r="GT36" s="181"/>
      <c r="GU36" s="181"/>
      <c r="GV36" s="181"/>
      <c r="GW36" s="181"/>
      <c r="GX36" s="181"/>
      <c r="GY36" s="181"/>
      <c r="GZ36" s="181"/>
      <c r="HA36" s="181"/>
      <c r="HB36" s="181"/>
      <c r="HC36" s="181"/>
      <c r="HD36" s="181"/>
      <c r="HE36" s="181"/>
      <c r="HF36" s="181"/>
      <c r="HG36" s="181"/>
      <c r="HH36" s="181"/>
      <c r="HI36" s="181"/>
      <c r="HJ36" s="181"/>
      <c r="HK36" s="181"/>
      <c r="HL36" s="181"/>
      <c r="HM36" s="181"/>
      <c r="HN36" s="181"/>
      <c r="HO36" s="181"/>
      <c r="HP36" s="181"/>
      <c r="HQ36" s="181"/>
      <c r="HR36" s="181"/>
      <c r="HS36" s="181"/>
      <c r="HT36" s="181"/>
      <c r="HU36" s="181"/>
      <c r="HV36" s="181"/>
      <c r="HW36" s="181"/>
      <c r="HX36" s="181"/>
      <c r="HY36" s="181"/>
      <c r="HZ36" s="181"/>
      <c r="IA36" s="181"/>
      <c r="IB36" s="181"/>
      <c r="IC36" s="181"/>
      <c r="ID36" s="181"/>
      <c r="IE36" s="181"/>
      <c r="IF36" s="181"/>
      <c r="IG36" s="181"/>
      <c r="IH36" s="181"/>
      <c r="II36" s="181"/>
      <c r="IJ36" s="181"/>
      <c r="IK36" s="181"/>
      <c r="IL36" s="181"/>
      <c r="IM36" s="181"/>
      <c r="IN36" s="181"/>
      <c r="IO36" s="181"/>
      <c r="IP36" s="181"/>
      <c r="IQ36" s="181"/>
      <c r="IR36" s="181"/>
      <c r="IS36" s="181"/>
      <c r="IT36" s="181"/>
      <c r="IU36" s="181"/>
      <c r="IV36" s="181"/>
    </row>
    <row r="37" spans="2:256" s="182" customFormat="1" ht="12.75" customHeight="1">
      <c r="B37" s="698"/>
      <c r="C37" s="698"/>
      <c r="D37" s="176"/>
      <c r="E37" s="183" t="str">
        <f>G36</f>
        <v>Por favor preencha todas as células em aberto. Se não existirem ocorrências a registar deverá introduzir o número zero.</v>
      </c>
      <c r="F37" s="183"/>
      <c r="G37" s="183"/>
      <c r="H37" s="183"/>
      <c r="I37" s="183"/>
      <c r="J37" s="183"/>
      <c r="K37" s="183"/>
      <c r="L37" s="183"/>
      <c r="M37" s="183"/>
      <c r="N37" s="183"/>
      <c r="O37" s="183"/>
      <c r="P37" s="184"/>
      <c r="Q37" s="184"/>
      <c r="R37" s="184"/>
      <c r="S37" s="184"/>
      <c r="T37" s="184"/>
      <c r="U37" s="184"/>
      <c r="V37" s="184"/>
      <c r="W37" s="184"/>
      <c r="X37" s="184"/>
      <c r="Y37" s="184"/>
      <c r="Z37" s="184"/>
      <c r="AA37" s="184"/>
      <c r="AB37" s="184"/>
      <c r="AC37" s="184"/>
      <c r="AD37" s="184"/>
      <c r="AE37" s="184"/>
      <c r="AF37" s="184"/>
      <c r="AG37" s="184"/>
      <c r="AH37" s="184"/>
      <c r="AI37" s="184"/>
      <c r="AJ37" s="184"/>
      <c r="AK37" s="184"/>
      <c r="AL37" s="184"/>
      <c r="AM37" s="184"/>
      <c r="AN37" s="184"/>
      <c r="AO37" s="184"/>
      <c r="AP37" s="184"/>
      <c r="AQ37" s="184"/>
      <c r="AR37" s="184"/>
      <c r="AS37" s="184"/>
      <c r="AT37" s="184"/>
      <c r="AU37" s="184"/>
      <c r="AV37" s="184"/>
      <c r="AW37" s="184"/>
      <c r="AX37" s="184"/>
      <c r="AY37" s="184"/>
      <c r="AZ37" s="184"/>
      <c r="BA37" s="184"/>
      <c r="BB37" s="184"/>
      <c r="BC37" s="184"/>
      <c r="BD37" s="184"/>
      <c r="BE37" s="184"/>
      <c r="BF37" s="184"/>
      <c r="BG37" s="184"/>
      <c r="BH37" s="184"/>
      <c r="BI37" s="184"/>
      <c r="BJ37" s="184"/>
      <c r="BK37" s="184"/>
      <c r="BL37" s="184"/>
      <c r="BM37" s="184"/>
      <c r="BN37" s="184"/>
      <c r="BO37" s="184"/>
      <c r="BP37" s="184"/>
      <c r="BQ37" s="184"/>
      <c r="BR37" s="184"/>
      <c r="BS37" s="184"/>
      <c r="BT37" s="184"/>
      <c r="BU37" s="184"/>
      <c r="BV37" s="184"/>
      <c r="BW37" s="184"/>
      <c r="BX37" s="184"/>
      <c r="BY37" s="184"/>
      <c r="BZ37" s="184"/>
      <c r="CA37" s="184"/>
      <c r="CB37" s="184"/>
      <c r="CC37" s="184"/>
      <c r="CD37" s="184"/>
      <c r="CE37" s="184"/>
      <c r="CF37" s="184"/>
      <c r="CG37" s="184"/>
      <c r="CH37" s="184"/>
      <c r="CI37" s="184"/>
      <c r="CJ37" s="184"/>
      <c r="CK37" s="184"/>
      <c r="CL37" s="184"/>
      <c r="CM37" s="184"/>
      <c r="CN37" s="184"/>
      <c r="CO37" s="184"/>
      <c r="CP37" s="184"/>
      <c r="CQ37" s="184"/>
      <c r="CR37" s="184"/>
      <c r="CS37" s="184"/>
      <c r="CT37" s="184"/>
      <c r="CU37" s="184"/>
      <c r="CV37" s="184"/>
      <c r="CW37" s="184"/>
      <c r="CX37" s="184"/>
      <c r="CY37" s="184"/>
      <c r="CZ37" s="184"/>
      <c r="DA37" s="184"/>
      <c r="DB37" s="184"/>
      <c r="DC37" s="184"/>
      <c r="DD37" s="184"/>
      <c r="DE37" s="184"/>
      <c r="DF37" s="184"/>
      <c r="DG37" s="184"/>
      <c r="DH37" s="184"/>
      <c r="DI37" s="184"/>
      <c r="DJ37" s="184"/>
      <c r="DK37" s="184"/>
      <c r="DL37" s="184"/>
      <c r="DM37" s="184"/>
      <c r="DN37" s="184"/>
      <c r="DO37" s="184"/>
      <c r="DP37" s="184"/>
      <c r="DQ37" s="184"/>
      <c r="DR37" s="184"/>
      <c r="DS37" s="184"/>
      <c r="DT37" s="184"/>
      <c r="DU37" s="184"/>
      <c r="DV37" s="184"/>
      <c r="DW37" s="184"/>
      <c r="DX37" s="184"/>
      <c r="DY37" s="184"/>
      <c r="DZ37" s="184"/>
      <c r="EA37" s="184"/>
      <c r="EB37" s="184"/>
      <c r="EC37" s="184"/>
      <c r="ED37" s="184"/>
      <c r="EE37" s="184"/>
      <c r="EF37" s="184"/>
      <c r="EG37" s="184"/>
      <c r="EH37" s="184"/>
      <c r="EI37" s="184"/>
      <c r="EJ37" s="184"/>
      <c r="EK37" s="184"/>
      <c r="EL37" s="184"/>
      <c r="EM37" s="184"/>
      <c r="EN37" s="184"/>
      <c r="EO37" s="184"/>
      <c r="EP37" s="184"/>
      <c r="EQ37" s="184"/>
      <c r="ER37" s="184"/>
      <c r="ES37" s="184"/>
      <c r="ET37" s="184"/>
      <c r="EU37" s="184"/>
      <c r="EV37" s="184"/>
      <c r="EW37" s="184"/>
      <c r="EX37" s="184"/>
      <c r="EY37" s="184"/>
      <c r="EZ37" s="184"/>
      <c r="FA37" s="184"/>
      <c r="FB37" s="184"/>
      <c r="FC37" s="184"/>
      <c r="FD37" s="184"/>
      <c r="FE37" s="184"/>
      <c r="FF37" s="184"/>
      <c r="FG37" s="184"/>
      <c r="FH37" s="184"/>
      <c r="FI37" s="184"/>
      <c r="FJ37" s="184"/>
      <c r="FK37" s="184"/>
      <c r="FL37" s="184"/>
      <c r="FM37" s="184"/>
      <c r="FN37" s="184"/>
      <c r="FO37" s="184"/>
      <c r="FP37" s="184"/>
      <c r="FQ37" s="184"/>
      <c r="FR37" s="184"/>
      <c r="FS37" s="184"/>
      <c r="FT37" s="184"/>
      <c r="FU37" s="184"/>
      <c r="FV37" s="184"/>
      <c r="FW37" s="184"/>
      <c r="FX37" s="184"/>
      <c r="FY37" s="184"/>
      <c r="FZ37" s="184"/>
      <c r="GA37" s="184"/>
      <c r="GB37" s="184"/>
      <c r="GC37" s="184"/>
      <c r="GD37" s="184"/>
      <c r="GE37" s="184"/>
      <c r="GF37" s="184"/>
      <c r="GG37" s="184"/>
      <c r="GH37" s="184"/>
      <c r="GI37" s="184"/>
      <c r="GJ37" s="184"/>
      <c r="GK37" s="184"/>
      <c r="GL37" s="184"/>
      <c r="GM37" s="184"/>
      <c r="GN37" s="184"/>
      <c r="GO37" s="184"/>
      <c r="GP37" s="184"/>
      <c r="GQ37" s="184"/>
      <c r="GR37" s="184"/>
      <c r="GS37" s="184"/>
      <c r="GT37" s="184"/>
      <c r="GU37" s="184"/>
      <c r="GV37" s="184"/>
      <c r="GW37" s="184"/>
      <c r="GX37" s="184"/>
      <c r="GY37" s="184"/>
      <c r="GZ37" s="184"/>
      <c r="HA37" s="184"/>
      <c r="HB37" s="184"/>
      <c r="HC37" s="184"/>
      <c r="HD37" s="184"/>
      <c r="HE37" s="184"/>
      <c r="HF37" s="184"/>
      <c r="HG37" s="184"/>
      <c r="HH37" s="184"/>
      <c r="HI37" s="184"/>
      <c r="HJ37" s="184"/>
      <c r="HK37" s="184"/>
      <c r="HL37" s="184"/>
      <c r="HM37" s="184"/>
      <c r="HN37" s="184"/>
      <c r="HO37" s="184"/>
      <c r="HP37" s="184"/>
      <c r="HQ37" s="184"/>
      <c r="HR37" s="184"/>
      <c r="HS37" s="184"/>
      <c r="HT37" s="184"/>
      <c r="HU37" s="184"/>
      <c r="HV37" s="184"/>
      <c r="HW37" s="184"/>
      <c r="HX37" s="184"/>
      <c r="HY37" s="184"/>
      <c r="HZ37" s="184"/>
      <c r="IA37" s="184"/>
      <c r="IB37" s="184"/>
      <c r="IC37" s="184"/>
      <c r="ID37" s="184"/>
      <c r="IE37" s="184"/>
      <c r="IF37" s="184"/>
      <c r="IG37" s="184"/>
      <c r="IH37" s="184"/>
      <c r="II37" s="184"/>
      <c r="IJ37" s="184"/>
      <c r="IK37" s="184"/>
      <c r="IL37" s="184"/>
      <c r="IM37" s="184"/>
      <c r="IN37" s="184"/>
      <c r="IO37" s="184"/>
      <c r="IP37" s="184"/>
      <c r="IQ37" s="184"/>
      <c r="IR37" s="184"/>
      <c r="IS37" s="184"/>
      <c r="IT37" s="184"/>
      <c r="IU37" s="184"/>
      <c r="IV37" s="184"/>
    </row>
    <row r="38" spans="2:5" s="182" customFormat="1" ht="12.75" customHeight="1">
      <c r="B38" s="185"/>
      <c r="C38" s="176"/>
      <c r="D38" s="176"/>
      <c r="E38" s="185"/>
    </row>
    <row r="39" spans="2:256" s="182" customFormat="1" ht="12.75" customHeight="1">
      <c r="B39" s="697" t="s">
        <v>469</v>
      </c>
      <c r="C39" s="697"/>
      <c r="D39" s="176"/>
      <c r="E39" s="177" t="str">
        <f>IF(E40="...","Preenchido",IF(E40="Por favor preencha todas as células em aberto. Se não existirem ocorrências a registar deverá introduzir o número zero.","Por preencher","Preenchido com erros!"))</f>
        <v>Por preencher</v>
      </c>
      <c r="F39" s="178"/>
      <c r="G39" s="179" t="str">
        <f>IF('III - Mapas'!P288&lt;&gt;0,"Por favor preencha todas as células em aberto. Se não existirem ocorrências a registar deverá introduzir o número zero.",IF('III - Mapas'!P291="ERRO","Ao fazer referência a 'outros motivos' no ponto 1.12.4., deverá obrigatoriamente discriminá-los no campo destinado às anotações.",IF(AND(E33="Preenchido com erros!",'III - Mapas'!N255="ERRO"),"Ver mensagem de erro anexa ao Quadro 1.10","...")))</f>
        <v>Por favor preencha todas as células em aberto. Se não existirem ocorrências a registar deverá introduzir o número zero.</v>
      </c>
      <c r="H39" s="180"/>
      <c r="I39" s="180"/>
      <c r="J39" s="180"/>
      <c r="K39" s="180"/>
      <c r="L39" s="180"/>
      <c r="M39" s="180"/>
      <c r="N39" s="180"/>
      <c r="O39" s="180"/>
      <c r="P39" s="181"/>
      <c r="Q39" s="181"/>
      <c r="R39" s="181"/>
      <c r="S39" s="181"/>
      <c r="T39" s="181"/>
      <c r="U39" s="181"/>
      <c r="V39" s="181"/>
      <c r="W39" s="181"/>
      <c r="X39" s="181"/>
      <c r="Y39" s="181"/>
      <c r="Z39" s="181"/>
      <c r="AA39" s="181"/>
      <c r="AB39" s="181"/>
      <c r="AC39" s="181"/>
      <c r="AD39" s="181"/>
      <c r="AE39" s="181"/>
      <c r="AF39" s="181"/>
      <c r="AG39" s="181"/>
      <c r="AH39" s="181"/>
      <c r="AI39" s="181"/>
      <c r="AJ39" s="181"/>
      <c r="AK39" s="181"/>
      <c r="AL39" s="181"/>
      <c r="AM39" s="181"/>
      <c r="AN39" s="181"/>
      <c r="AO39" s="181"/>
      <c r="AP39" s="181"/>
      <c r="AQ39" s="181"/>
      <c r="AR39" s="181"/>
      <c r="AS39" s="181"/>
      <c r="AT39" s="181"/>
      <c r="AU39" s="181"/>
      <c r="AV39" s="181"/>
      <c r="AW39" s="181"/>
      <c r="AX39" s="181"/>
      <c r="AY39" s="181"/>
      <c r="AZ39" s="181"/>
      <c r="BA39" s="181"/>
      <c r="BB39" s="181"/>
      <c r="BC39" s="181"/>
      <c r="BD39" s="181"/>
      <c r="BE39" s="181"/>
      <c r="BF39" s="181"/>
      <c r="BG39" s="181"/>
      <c r="BH39" s="181"/>
      <c r="BI39" s="181"/>
      <c r="BJ39" s="181"/>
      <c r="BK39" s="181"/>
      <c r="BL39" s="181"/>
      <c r="BM39" s="181"/>
      <c r="BN39" s="181"/>
      <c r="BO39" s="181"/>
      <c r="BP39" s="181"/>
      <c r="BQ39" s="181"/>
      <c r="BR39" s="181"/>
      <c r="BS39" s="181"/>
      <c r="BT39" s="181"/>
      <c r="BU39" s="181"/>
      <c r="BV39" s="181"/>
      <c r="BW39" s="181"/>
      <c r="BX39" s="181"/>
      <c r="BY39" s="181"/>
      <c r="BZ39" s="181"/>
      <c r="CA39" s="181"/>
      <c r="CB39" s="181"/>
      <c r="CC39" s="181"/>
      <c r="CD39" s="181"/>
      <c r="CE39" s="181"/>
      <c r="CF39" s="181"/>
      <c r="CG39" s="181"/>
      <c r="CH39" s="181"/>
      <c r="CI39" s="181"/>
      <c r="CJ39" s="181"/>
      <c r="CK39" s="181"/>
      <c r="CL39" s="181"/>
      <c r="CM39" s="181"/>
      <c r="CN39" s="181"/>
      <c r="CO39" s="181"/>
      <c r="CP39" s="181"/>
      <c r="CQ39" s="181"/>
      <c r="CR39" s="181"/>
      <c r="CS39" s="181"/>
      <c r="CT39" s="181"/>
      <c r="CU39" s="181"/>
      <c r="CV39" s="181"/>
      <c r="CW39" s="181"/>
      <c r="CX39" s="181"/>
      <c r="CY39" s="181"/>
      <c r="CZ39" s="181"/>
      <c r="DA39" s="181"/>
      <c r="DB39" s="181"/>
      <c r="DC39" s="181"/>
      <c r="DD39" s="181"/>
      <c r="DE39" s="181"/>
      <c r="DF39" s="181"/>
      <c r="DG39" s="181"/>
      <c r="DH39" s="181"/>
      <c r="DI39" s="181"/>
      <c r="DJ39" s="181"/>
      <c r="DK39" s="181"/>
      <c r="DL39" s="181"/>
      <c r="DM39" s="181"/>
      <c r="DN39" s="181"/>
      <c r="DO39" s="181"/>
      <c r="DP39" s="181"/>
      <c r="DQ39" s="181"/>
      <c r="DR39" s="181"/>
      <c r="DS39" s="181"/>
      <c r="DT39" s="181"/>
      <c r="DU39" s="181"/>
      <c r="DV39" s="181"/>
      <c r="DW39" s="181"/>
      <c r="DX39" s="181"/>
      <c r="DY39" s="181"/>
      <c r="DZ39" s="181"/>
      <c r="EA39" s="181"/>
      <c r="EB39" s="181"/>
      <c r="EC39" s="181"/>
      <c r="ED39" s="181"/>
      <c r="EE39" s="181"/>
      <c r="EF39" s="181"/>
      <c r="EG39" s="181"/>
      <c r="EH39" s="181"/>
      <c r="EI39" s="181"/>
      <c r="EJ39" s="181"/>
      <c r="EK39" s="181"/>
      <c r="EL39" s="181"/>
      <c r="EM39" s="181"/>
      <c r="EN39" s="181"/>
      <c r="EO39" s="181"/>
      <c r="EP39" s="181"/>
      <c r="EQ39" s="181"/>
      <c r="ER39" s="181"/>
      <c r="ES39" s="181"/>
      <c r="ET39" s="181"/>
      <c r="EU39" s="181"/>
      <c r="EV39" s="181"/>
      <c r="EW39" s="181"/>
      <c r="EX39" s="181"/>
      <c r="EY39" s="181"/>
      <c r="EZ39" s="181"/>
      <c r="FA39" s="181"/>
      <c r="FB39" s="181"/>
      <c r="FC39" s="181"/>
      <c r="FD39" s="181"/>
      <c r="FE39" s="181"/>
      <c r="FF39" s="181"/>
      <c r="FG39" s="181"/>
      <c r="FH39" s="181"/>
      <c r="FI39" s="181"/>
      <c r="FJ39" s="181"/>
      <c r="FK39" s="181"/>
      <c r="FL39" s="181"/>
      <c r="FM39" s="181"/>
      <c r="FN39" s="181"/>
      <c r="FO39" s="181"/>
      <c r="FP39" s="181"/>
      <c r="FQ39" s="181"/>
      <c r="FR39" s="181"/>
      <c r="FS39" s="181"/>
      <c r="FT39" s="181"/>
      <c r="FU39" s="181"/>
      <c r="FV39" s="181"/>
      <c r="FW39" s="181"/>
      <c r="FX39" s="181"/>
      <c r="FY39" s="181"/>
      <c r="FZ39" s="181"/>
      <c r="GA39" s="181"/>
      <c r="GB39" s="181"/>
      <c r="GC39" s="181"/>
      <c r="GD39" s="181"/>
      <c r="GE39" s="181"/>
      <c r="GF39" s="181"/>
      <c r="GG39" s="181"/>
      <c r="GH39" s="181"/>
      <c r="GI39" s="181"/>
      <c r="GJ39" s="181"/>
      <c r="GK39" s="181"/>
      <c r="GL39" s="181"/>
      <c r="GM39" s="181"/>
      <c r="GN39" s="181"/>
      <c r="GO39" s="181"/>
      <c r="GP39" s="181"/>
      <c r="GQ39" s="181"/>
      <c r="GR39" s="181"/>
      <c r="GS39" s="181"/>
      <c r="GT39" s="181"/>
      <c r="GU39" s="181"/>
      <c r="GV39" s="181"/>
      <c r="GW39" s="181"/>
      <c r="GX39" s="181"/>
      <c r="GY39" s="181"/>
      <c r="GZ39" s="181"/>
      <c r="HA39" s="181"/>
      <c r="HB39" s="181"/>
      <c r="HC39" s="181"/>
      <c r="HD39" s="181"/>
      <c r="HE39" s="181"/>
      <c r="HF39" s="181"/>
      <c r="HG39" s="181"/>
      <c r="HH39" s="181"/>
      <c r="HI39" s="181"/>
      <c r="HJ39" s="181"/>
      <c r="HK39" s="181"/>
      <c r="HL39" s="181"/>
      <c r="HM39" s="181"/>
      <c r="HN39" s="181"/>
      <c r="HO39" s="181"/>
      <c r="HP39" s="181"/>
      <c r="HQ39" s="181"/>
      <c r="HR39" s="181"/>
      <c r="HS39" s="181"/>
      <c r="HT39" s="181"/>
      <c r="HU39" s="181"/>
      <c r="HV39" s="181"/>
      <c r="HW39" s="181"/>
      <c r="HX39" s="181"/>
      <c r="HY39" s="181"/>
      <c r="HZ39" s="181"/>
      <c r="IA39" s="181"/>
      <c r="IB39" s="181"/>
      <c r="IC39" s="181"/>
      <c r="ID39" s="181"/>
      <c r="IE39" s="181"/>
      <c r="IF39" s="181"/>
      <c r="IG39" s="181"/>
      <c r="IH39" s="181"/>
      <c r="II39" s="181"/>
      <c r="IJ39" s="181"/>
      <c r="IK39" s="181"/>
      <c r="IL39" s="181"/>
      <c r="IM39" s="181"/>
      <c r="IN39" s="181"/>
      <c r="IO39" s="181"/>
      <c r="IP39" s="181"/>
      <c r="IQ39" s="181"/>
      <c r="IR39" s="181"/>
      <c r="IS39" s="181"/>
      <c r="IT39" s="181"/>
      <c r="IU39" s="181"/>
      <c r="IV39" s="181"/>
    </row>
    <row r="40" spans="2:256" s="182" customFormat="1" ht="12.75" customHeight="1">
      <c r="B40" s="698"/>
      <c r="C40" s="698"/>
      <c r="D40" s="176"/>
      <c r="E40" s="183" t="str">
        <f>G39</f>
        <v>Por favor preencha todas as células em aberto. Se não existirem ocorrências a registar deverá introduzir o número zero.</v>
      </c>
      <c r="F40" s="183"/>
      <c r="G40" s="183"/>
      <c r="H40" s="183"/>
      <c r="I40" s="183"/>
      <c r="J40" s="183"/>
      <c r="K40" s="183"/>
      <c r="L40" s="183"/>
      <c r="M40" s="183"/>
      <c r="N40" s="183"/>
      <c r="O40" s="183"/>
      <c r="P40" s="184"/>
      <c r="Q40" s="184"/>
      <c r="R40" s="184"/>
      <c r="S40" s="184"/>
      <c r="T40" s="184"/>
      <c r="U40" s="184"/>
      <c r="V40" s="184"/>
      <c r="W40" s="184"/>
      <c r="X40" s="184"/>
      <c r="Y40" s="184"/>
      <c r="Z40" s="184"/>
      <c r="AA40" s="184"/>
      <c r="AB40" s="184"/>
      <c r="AC40" s="184"/>
      <c r="AD40" s="184"/>
      <c r="AE40" s="184"/>
      <c r="AF40" s="184"/>
      <c r="AG40" s="184"/>
      <c r="AH40" s="184"/>
      <c r="AI40" s="184"/>
      <c r="AJ40" s="184"/>
      <c r="AK40" s="184"/>
      <c r="AL40" s="184"/>
      <c r="AM40" s="184"/>
      <c r="AN40" s="184"/>
      <c r="AO40" s="184"/>
      <c r="AP40" s="184"/>
      <c r="AQ40" s="184"/>
      <c r="AR40" s="184"/>
      <c r="AS40" s="184"/>
      <c r="AT40" s="184"/>
      <c r="AU40" s="184"/>
      <c r="AV40" s="184"/>
      <c r="AW40" s="184"/>
      <c r="AX40" s="184"/>
      <c r="AY40" s="184"/>
      <c r="AZ40" s="184"/>
      <c r="BA40" s="184"/>
      <c r="BB40" s="184"/>
      <c r="BC40" s="184"/>
      <c r="BD40" s="184"/>
      <c r="BE40" s="184"/>
      <c r="BF40" s="184"/>
      <c r="BG40" s="184"/>
      <c r="BH40" s="184"/>
      <c r="BI40" s="184"/>
      <c r="BJ40" s="184"/>
      <c r="BK40" s="184"/>
      <c r="BL40" s="184"/>
      <c r="BM40" s="184"/>
      <c r="BN40" s="184"/>
      <c r="BO40" s="184"/>
      <c r="BP40" s="184"/>
      <c r="BQ40" s="184"/>
      <c r="BR40" s="184"/>
      <c r="BS40" s="184"/>
      <c r="BT40" s="184"/>
      <c r="BU40" s="184"/>
      <c r="BV40" s="184"/>
      <c r="BW40" s="184"/>
      <c r="BX40" s="184"/>
      <c r="BY40" s="184"/>
      <c r="BZ40" s="184"/>
      <c r="CA40" s="184"/>
      <c r="CB40" s="184"/>
      <c r="CC40" s="184"/>
      <c r="CD40" s="184"/>
      <c r="CE40" s="184"/>
      <c r="CF40" s="184"/>
      <c r="CG40" s="184"/>
      <c r="CH40" s="184"/>
      <c r="CI40" s="184"/>
      <c r="CJ40" s="184"/>
      <c r="CK40" s="184"/>
      <c r="CL40" s="184"/>
      <c r="CM40" s="184"/>
      <c r="CN40" s="184"/>
      <c r="CO40" s="184"/>
      <c r="CP40" s="184"/>
      <c r="CQ40" s="184"/>
      <c r="CR40" s="184"/>
      <c r="CS40" s="184"/>
      <c r="CT40" s="184"/>
      <c r="CU40" s="184"/>
      <c r="CV40" s="184"/>
      <c r="CW40" s="184"/>
      <c r="CX40" s="184"/>
      <c r="CY40" s="184"/>
      <c r="CZ40" s="184"/>
      <c r="DA40" s="184"/>
      <c r="DB40" s="184"/>
      <c r="DC40" s="184"/>
      <c r="DD40" s="184"/>
      <c r="DE40" s="184"/>
      <c r="DF40" s="184"/>
      <c r="DG40" s="184"/>
      <c r="DH40" s="184"/>
      <c r="DI40" s="184"/>
      <c r="DJ40" s="184"/>
      <c r="DK40" s="184"/>
      <c r="DL40" s="184"/>
      <c r="DM40" s="184"/>
      <c r="DN40" s="184"/>
      <c r="DO40" s="184"/>
      <c r="DP40" s="184"/>
      <c r="DQ40" s="184"/>
      <c r="DR40" s="184"/>
      <c r="DS40" s="184"/>
      <c r="DT40" s="184"/>
      <c r="DU40" s="184"/>
      <c r="DV40" s="184"/>
      <c r="DW40" s="184"/>
      <c r="DX40" s="184"/>
      <c r="DY40" s="184"/>
      <c r="DZ40" s="184"/>
      <c r="EA40" s="184"/>
      <c r="EB40" s="184"/>
      <c r="EC40" s="184"/>
      <c r="ED40" s="184"/>
      <c r="EE40" s="184"/>
      <c r="EF40" s="184"/>
      <c r="EG40" s="184"/>
      <c r="EH40" s="184"/>
      <c r="EI40" s="184"/>
      <c r="EJ40" s="184"/>
      <c r="EK40" s="184"/>
      <c r="EL40" s="184"/>
      <c r="EM40" s="184"/>
      <c r="EN40" s="184"/>
      <c r="EO40" s="184"/>
      <c r="EP40" s="184"/>
      <c r="EQ40" s="184"/>
      <c r="ER40" s="184"/>
      <c r="ES40" s="184"/>
      <c r="ET40" s="184"/>
      <c r="EU40" s="184"/>
      <c r="EV40" s="184"/>
      <c r="EW40" s="184"/>
      <c r="EX40" s="184"/>
      <c r="EY40" s="184"/>
      <c r="EZ40" s="184"/>
      <c r="FA40" s="184"/>
      <c r="FB40" s="184"/>
      <c r="FC40" s="184"/>
      <c r="FD40" s="184"/>
      <c r="FE40" s="184"/>
      <c r="FF40" s="184"/>
      <c r="FG40" s="184"/>
      <c r="FH40" s="184"/>
      <c r="FI40" s="184"/>
      <c r="FJ40" s="184"/>
      <c r="FK40" s="184"/>
      <c r="FL40" s="184"/>
      <c r="FM40" s="184"/>
      <c r="FN40" s="184"/>
      <c r="FO40" s="184"/>
      <c r="FP40" s="184"/>
      <c r="FQ40" s="184"/>
      <c r="FR40" s="184"/>
      <c r="FS40" s="184"/>
      <c r="FT40" s="184"/>
      <c r="FU40" s="184"/>
      <c r="FV40" s="184"/>
      <c r="FW40" s="184"/>
      <c r="FX40" s="184"/>
      <c r="FY40" s="184"/>
      <c r="FZ40" s="184"/>
      <c r="GA40" s="184"/>
      <c r="GB40" s="184"/>
      <c r="GC40" s="184"/>
      <c r="GD40" s="184"/>
      <c r="GE40" s="184"/>
      <c r="GF40" s="184"/>
      <c r="GG40" s="184"/>
      <c r="GH40" s="184"/>
      <c r="GI40" s="184"/>
      <c r="GJ40" s="184"/>
      <c r="GK40" s="184"/>
      <c r="GL40" s="184"/>
      <c r="GM40" s="184"/>
      <c r="GN40" s="184"/>
      <c r="GO40" s="184"/>
      <c r="GP40" s="184"/>
      <c r="GQ40" s="184"/>
      <c r="GR40" s="184"/>
      <c r="GS40" s="184"/>
      <c r="GT40" s="184"/>
      <c r="GU40" s="184"/>
      <c r="GV40" s="184"/>
      <c r="GW40" s="184"/>
      <c r="GX40" s="184"/>
      <c r="GY40" s="184"/>
      <c r="GZ40" s="184"/>
      <c r="HA40" s="184"/>
      <c r="HB40" s="184"/>
      <c r="HC40" s="184"/>
      <c r="HD40" s="184"/>
      <c r="HE40" s="184"/>
      <c r="HF40" s="184"/>
      <c r="HG40" s="184"/>
      <c r="HH40" s="184"/>
      <c r="HI40" s="184"/>
      <c r="HJ40" s="184"/>
      <c r="HK40" s="184"/>
      <c r="HL40" s="184"/>
      <c r="HM40" s="184"/>
      <c r="HN40" s="184"/>
      <c r="HO40" s="184"/>
      <c r="HP40" s="184"/>
      <c r="HQ40" s="184"/>
      <c r="HR40" s="184"/>
      <c r="HS40" s="184"/>
      <c r="HT40" s="184"/>
      <c r="HU40" s="184"/>
      <c r="HV40" s="184"/>
      <c r="HW40" s="184"/>
      <c r="HX40" s="184"/>
      <c r="HY40" s="184"/>
      <c r="HZ40" s="184"/>
      <c r="IA40" s="184"/>
      <c r="IB40" s="184"/>
      <c r="IC40" s="184"/>
      <c r="ID40" s="184"/>
      <c r="IE40" s="184"/>
      <c r="IF40" s="184"/>
      <c r="IG40" s="184"/>
      <c r="IH40" s="184"/>
      <c r="II40" s="184"/>
      <c r="IJ40" s="184"/>
      <c r="IK40" s="184"/>
      <c r="IL40" s="184"/>
      <c r="IM40" s="184"/>
      <c r="IN40" s="184"/>
      <c r="IO40" s="184"/>
      <c r="IP40" s="184"/>
      <c r="IQ40" s="184"/>
      <c r="IR40" s="184"/>
      <c r="IS40" s="184"/>
      <c r="IT40" s="184"/>
      <c r="IU40" s="184"/>
      <c r="IV40" s="184"/>
    </row>
    <row r="41" spans="2:5" s="182" customFormat="1" ht="12.75" customHeight="1">
      <c r="B41" s="185"/>
      <c r="E41" s="185"/>
    </row>
    <row r="42" spans="2:256" s="182" customFormat="1" ht="12.75" customHeight="1">
      <c r="B42" s="697" t="s">
        <v>470</v>
      </c>
      <c r="C42" s="697"/>
      <c r="D42" s="176"/>
      <c r="E42" s="177" t="str">
        <f>IF(E43="...","Preenchido",IF(E43="Por favor preencha todas as células em aberto. Se não existirem ocorrências a registar deverá introduzir o número zero.","Por preencher","Preenchido com erros!"))</f>
        <v>Por preencher</v>
      </c>
      <c r="F42" s="178"/>
      <c r="G42" s="179" t="str">
        <f>IF('III - Mapas'!P305&lt;&gt;0,"Por favor preencha todas as células em aberto. Se não existirem ocorrências a registar deverá introduzir o número zero.",IF('III - Mapas'!P314="ERRO","Ao fazer referência a 'outros motivos' no ponto 1.13.10., deverá obrigatoriamente discriminá-los no campo destinado às anotações.",IF(AND(E33="Preenchido com erros!",'III - Mapas'!N255="ERRO"),"Ver mensagem de erro anexa ao Quadro 1.10","...")))</f>
        <v>Por favor preencha todas as células em aberto. Se não existirem ocorrências a registar deverá introduzir o número zero.</v>
      </c>
      <c r="H42" s="180"/>
      <c r="I42" s="180"/>
      <c r="J42" s="180"/>
      <c r="K42" s="180"/>
      <c r="L42" s="180"/>
      <c r="M42" s="180"/>
      <c r="N42" s="180"/>
      <c r="O42" s="180"/>
      <c r="P42" s="181"/>
      <c r="Q42" s="181"/>
      <c r="R42" s="181"/>
      <c r="S42" s="181"/>
      <c r="T42" s="181"/>
      <c r="U42" s="181"/>
      <c r="V42" s="181"/>
      <c r="W42" s="181"/>
      <c r="X42" s="181"/>
      <c r="Y42" s="181"/>
      <c r="Z42" s="181"/>
      <c r="AA42" s="181"/>
      <c r="AB42" s="181"/>
      <c r="AC42" s="181"/>
      <c r="AD42" s="181"/>
      <c r="AE42" s="181"/>
      <c r="AF42" s="181"/>
      <c r="AG42" s="181"/>
      <c r="AH42" s="181"/>
      <c r="AI42" s="181"/>
      <c r="AJ42" s="181"/>
      <c r="AK42" s="181"/>
      <c r="AL42" s="181"/>
      <c r="AM42" s="181"/>
      <c r="AN42" s="181"/>
      <c r="AO42" s="181"/>
      <c r="AP42" s="181"/>
      <c r="AQ42" s="181"/>
      <c r="AR42" s="181"/>
      <c r="AS42" s="181"/>
      <c r="AT42" s="181"/>
      <c r="AU42" s="181"/>
      <c r="AV42" s="181"/>
      <c r="AW42" s="181"/>
      <c r="AX42" s="181"/>
      <c r="AY42" s="181"/>
      <c r="AZ42" s="181"/>
      <c r="BA42" s="181"/>
      <c r="BB42" s="181"/>
      <c r="BC42" s="181"/>
      <c r="BD42" s="181"/>
      <c r="BE42" s="181"/>
      <c r="BF42" s="181"/>
      <c r="BG42" s="181"/>
      <c r="BH42" s="181"/>
      <c r="BI42" s="181"/>
      <c r="BJ42" s="181"/>
      <c r="BK42" s="181"/>
      <c r="BL42" s="181"/>
      <c r="BM42" s="181"/>
      <c r="BN42" s="181"/>
      <c r="BO42" s="181"/>
      <c r="BP42" s="181"/>
      <c r="BQ42" s="181"/>
      <c r="BR42" s="181"/>
      <c r="BS42" s="181"/>
      <c r="BT42" s="181"/>
      <c r="BU42" s="181"/>
      <c r="BV42" s="181"/>
      <c r="BW42" s="181"/>
      <c r="BX42" s="181"/>
      <c r="BY42" s="181"/>
      <c r="BZ42" s="181"/>
      <c r="CA42" s="181"/>
      <c r="CB42" s="181"/>
      <c r="CC42" s="181"/>
      <c r="CD42" s="181"/>
      <c r="CE42" s="181"/>
      <c r="CF42" s="181"/>
      <c r="CG42" s="181"/>
      <c r="CH42" s="181"/>
      <c r="CI42" s="181"/>
      <c r="CJ42" s="181"/>
      <c r="CK42" s="181"/>
      <c r="CL42" s="181"/>
      <c r="CM42" s="181"/>
      <c r="CN42" s="181"/>
      <c r="CO42" s="181"/>
      <c r="CP42" s="181"/>
      <c r="CQ42" s="181"/>
      <c r="CR42" s="181"/>
      <c r="CS42" s="181"/>
      <c r="CT42" s="181"/>
      <c r="CU42" s="181"/>
      <c r="CV42" s="181"/>
      <c r="CW42" s="181"/>
      <c r="CX42" s="181"/>
      <c r="CY42" s="181"/>
      <c r="CZ42" s="181"/>
      <c r="DA42" s="181"/>
      <c r="DB42" s="181"/>
      <c r="DC42" s="181"/>
      <c r="DD42" s="181"/>
      <c r="DE42" s="181"/>
      <c r="DF42" s="181"/>
      <c r="DG42" s="181"/>
      <c r="DH42" s="181"/>
      <c r="DI42" s="181"/>
      <c r="DJ42" s="181"/>
      <c r="DK42" s="181"/>
      <c r="DL42" s="181"/>
      <c r="DM42" s="181"/>
      <c r="DN42" s="181"/>
      <c r="DO42" s="181"/>
      <c r="DP42" s="181"/>
      <c r="DQ42" s="181"/>
      <c r="DR42" s="181"/>
      <c r="DS42" s="181"/>
      <c r="DT42" s="181"/>
      <c r="DU42" s="181"/>
      <c r="DV42" s="181"/>
      <c r="DW42" s="181"/>
      <c r="DX42" s="181"/>
      <c r="DY42" s="181"/>
      <c r="DZ42" s="181"/>
      <c r="EA42" s="181"/>
      <c r="EB42" s="181"/>
      <c r="EC42" s="181"/>
      <c r="ED42" s="181"/>
      <c r="EE42" s="181"/>
      <c r="EF42" s="181"/>
      <c r="EG42" s="181"/>
      <c r="EH42" s="181"/>
      <c r="EI42" s="181"/>
      <c r="EJ42" s="181"/>
      <c r="EK42" s="181"/>
      <c r="EL42" s="181"/>
      <c r="EM42" s="181"/>
      <c r="EN42" s="181"/>
      <c r="EO42" s="181"/>
      <c r="EP42" s="181"/>
      <c r="EQ42" s="181"/>
      <c r="ER42" s="181"/>
      <c r="ES42" s="181"/>
      <c r="ET42" s="181"/>
      <c r="EU42" s="181"/>
      <c r="EV42" s="181"/>
      <c r="EW42" s="181"/>
      <c r="EX42" s="181"/>
      <c r="EY42" s="181"/>
      <c r="EZ42" s="181"/>
      <c r="FA42" s="181"/>
      <c r="FB42" s="181"/>
      <c r="FC42" s="181"/>
      <c r="FD42" s="181"/>
      <c r="FE42" s="181"/>
      <c r="FF42" s="181"/>
      <c r="FG42" s="181"/>
      <c r="FH42" s="181"/>
      <c r="FI42" s="181"/>
      <c r="FJ42" s="181"/>
      <c r="FK42" s="181"/>
      <c r="FL42" s="181"/>
      <c r="FM42" s="181"/>
      <c r="FN42" s="181"/>
      <c r="FO42" s="181"/>
      <c r="FP42" s="181"/>
      <c r="FQ42" s="181"/>
      <c r="FR42" s="181"/>
      <c r="FS42" s="181"/>
      <c r="FT42" s="181"/>
      <c r="FU42" s="181"/>
      <c r="FV42" s="181"/>
      <c r="FW42" s="181"/>
      <c r="FX42" s="181"/>
      <c r="FY42" s="181"/>
      <c r="FZ42" s="181"/>
      <c r="GA42" s="181"/>
      <c r="GB42" s="181"/>
      <c r="GC42" s="181"/>
      <c r="GD42" s="181"/>
      <c r="GE42" s="181"/>
      <c r="GF42" s="181"/>
      <c r="GG42" s="181"/>
      <c r="GH42" s="181"/>
      <c r="GI42" s="181"/>
      <c r="GJ42" s="181"/>
      <c r="GK42" s="181"/>
      <c r="GL42" s="181"/>
      <c r="GM42" s="181"/>
      <c r="GN42" s="181"/>
      <c r="GO42" s="181"/>
      <c r="GP42" s="181"/>
      <c r="GQ42" s="181"/>
      <c r="GR42" s="181"/>
      <c r="GS42" s="181"/>
      <c r="GT42" s="181"/>
      <c r="GU42" s="181"/>
      <c r="GV42" s="181"/>
      <c r="GW42" s="181"/>
      <c r="GX42" s="181"/>
      <c r="GY42" s="181"/>
      <c r="GZ42" s="181"/>
      <c r="HA42" s="181"/>
      <c r="HB42" s="181"/>
      <c r="HC42" s="181"/>
      <c r="HD42" s="181"/>
      <c r="HE42" s="181"/>
      <c r="HF42" s="181"/>
      <c r="HG42" s="181"/>
      <c r="HH42" s="181"/>
      <c r="HI42" s="181"/>
      <c r="HJ42" s="181"/>
      <c r="HK42" s="181"/>
      <c r="HL42" s="181"/>
      <c r="HM42" s="181"/>
      <c r="HN42" s="181"/>
      <c r="HO42" s="181"/>
      <c r="HP42" s="181"/>
      <c r="HQ42" s="181"/>
      <c r="HR42" s="181"/>
      <c r="HS42" s="181"/>
      <c r="HT42" s="181"/>
      <c r="HU42" s="181"/>
      <c r="HV42" s="181"/>
      <c r="HW42" s="181"/>
      <c r="HX42" s="181"/>
      <c r="HY42" s="181"/>
      <c r="HZ42" s="181"/>
      <c r="IA42" s="181"/>
      <c r="IB42" s="181"/>
      <c r="IC42" s="181"/>
      <c r="ID42" s="181"/>
      <c r="IE42" s="181"/>
      <c r="IF42" s="181"/>
      <c r="IG42" s="181"/>
      <c r="IH42" s="181"/>
      <c r="II42" s="181"/>
      <c r="IJ42" s="181"/>
      <c r="IK42" s="181"/>
      <c r="IL42" s="181"/>
      <c r="IM42" s="181"/>
      <c r="IN42" s="181"/>
      <c r="IO42" s="181"/>
      <c r="IP42" s="181"/>
      <c r="IQ42" s="181"/>
      <c r="IR42" s="181"/>
      <c r="IS42" s="181"/>
      <c r="IT42" s="181"/>
      <c r="IU42" s="181"/>
      <c r="IV42" s="181"/>
    </row>
    <row r="43" spans="2:256" s="182" customFormat="1" ht="12.75" customHeight="1">
      <c r="B43" s="698"/>
      <c r="C43" s="698"/>
      <c r="D43" s="176"/>
      <c r="E43" s="183" t="str">
        <f>G42</f>
        <v>Por favor preencha todas as células em aberto. Se não existirem ocorrências a registar deverá introduzir o número zero.</v>
      </c>
      <c r="F43" s="183"/>
      <c r="G43" s="183"/>
      <c r="H43" s="183"/>
      <c r="I43" s="183"/>
      <c r="J43" s="183"/>
      <c r="K43" s="183"/>
      <c r="L43" s="183"/>
      <c r="M43" s="183"/>
      <c r="N43" s="183"/>
      <c r="O43" s="183"/>
      <c r="P43" s="184"/>
      <c r="Q43" s="184"/>
      <c r="R43" s="184"/>
      <c r="S43" s="184"/>
      <c r="T43" s="184"/>
      <c r="U43" s="184"/>
      <c r="V43" s="184"/>
      <c r="W43" s="184"/>
      <c r="X43" s="184"/>
      <c r="Y43" s="184"/>
      <c r="Z43" s="184"/>
      <c r="AA43" s="184"/>
      <c r="AB43" s="184"/>
      <c r="AC43" s="184"/>
      <c r="AD43" s="184"/>
      <c r="AE43" s="184"/>
      <c r="AF43" s="184"/>
      <c r="AG43" s="184"/>
      <c r="AH43" s="184"/>
      <c r="AI43" s="184"/>
      <c r="AJ43" s="184"/>
      <c r="AK43" s="184"/>
      <c r="AL43" s="184"/>
      <c r="AM43" s="184"/>
      <c r="AN43" s="184"/>
      <c r="AO43" s="184"/>
      <c r="AP43" s="184"/>
      <c r="AQ43" s="184"/>
      <c r="AR43" s="184"/>
      <c r="AS43" s="184"/>
      <c r="AT43" s="184"/>
      <c r="AU43" s="184"/>
      <c r="AV43" s="184"/>
      <c r="AW43" s="184"/>
      <c r="AX43" s="184"/>
      <c r="AY43" s="184"/>
      <c r="AZ43" s="184"/>
      <c r="BA43" s="184"/>
      <c r="BB43" s="184"/>
      <c r="BC43" s="184"/>
      <c r="BD43" s="184"/>
      <c r="BE43" s="184"/>
      <c r="BF43" s="184"/>
      <c r="BG43" s="184"/>
      <c r="BH43" s="184"/>
      <c r="BI43" s="184"/>
      <c r="BJ43" s="184"/>
      <c r="BK43" s="184"/>
      <c r="BL43" s="184"/>
      <c r="BM43" s="184"/>
      <c r="BN43" s="184"/>
      <c r="BO43" s="184"/>
      <c r="BP43" s="184"/>
      <c r="BQ43" s="184"/>
      <c r="BR43" s="184"/>
      <c r="BS43" s="184"/>
      <c r="BT43" s="184"/>
      <c r="BU43" s="184"/>
      <c r="BV43" s="184"/>
      <c r="BW43" s="184"/>
      <c r="BX43" s="184"/>
      <c r="BY43" s="184"/>
      <c r="BZ43" s="184"/>
      <c r="CA43" s="184"/>
      <c r="CB43" s="184"/>
      <c r="CC43" s="184"/>
      <c r="CD43" s="184"/>
      <c r="CE43" s="184"/>
      <c r="CF43" s="184"/>
      <c r="CG43" s="184"/>
      <c r="CH43" s="184"/>
      <c r="CI43" s="184"/>
      <c r="CJ43" s="184"/>
      <c r="CK43" s="184"/>
      <c r="CL43" s="184"/>
      <c r="CM43" s="184"/>
      <c r="CN43" s="184"/>
      <c r="CO43" s="184"/>
      <c r="CP43" s="184"/>
      <c r="CQ43" s="184"/>
      <c r="CR43" s="184"/>
      <c r="CS43" s="184"/>
      <c r="CT43" s="184"/>
      <c r="CU43" s="184"/>
      <c r="CV43" s="184"/>
      <c r="CW43" s="184"/>
      <c r="CX43" s="184"/>
      <c r="CY43" s="184"/>
      <c r="CZ43" s="184"/>
      <c r="DA43" s="184"/>
      <c r="DB43" s="184"/>
      <c r="DC43" s="184"/>
      <c r="DD43" s="184"/>
      <c r="DE43" s="184"/>
      <c r="DF43" s="184"/>
      <c r="DG43" s="184"/>
      <c r="DH43" s="184"/>
      <c r="DI43" s="184"/>
      <c r="DJ43" s="184"/>
      <c r="DK43" s="184"/>
      <c r="DL43" s="184"/>
      <c r="DM43" s="184"/>
      <c r="DN43" s="184"/>
      <c r="DO43" s="184"/>
      <c r="DP43" s="184"/>
      <c r="DQ43" s="184"/>
      <c r="DR43" s="184"/>
      <c r="DS43" s="184"/>
      <c r="DT43" s="184"/>
      <c r="DU43" s="184"/>
      <c r="DV43" s="184"/>
      <c r="DW43" s="184"/>
      <c r="DX43" s="184"/>
      <c r="DY43" s="184"/>
      <c r="DZ43" s="184"/>
      <c r="EA43" s="184"/>
      <c r="EB43" s="184"/>
      <c r="EC43" s="184"/>
      <c r="ED43" s="184"/>
      <c r="EE43" s="184"/>
      <c r="EF43" s="184"/>
      <c r="EG43" s="184"/>
      <c r="EH43" s="184"/>
      <c r="EI43" s="184"/>
      <c r="EJ43" s="184"/>
      <c r="EK43" s="184"/>
      <c r="EL43" s="184"/>
      <c r="EM43" s="184"/>
      <c r="EN43" s="184"/>
      <c r="EO43" s="184"/>
      <c r="EP43" s="184"/>
      <c r="EQ43" s="184"/>
      <c r="ER43" s="184"/>
      <c r="ES43" s="184"/>
      <c r="ET43" s="184"/>
      <c r="EU43" s="184"/>
      <c r="EV43" s="184"/>
      <c r="EW43" s="184"/>
      <c r="EX43" s="184"/>
      <c r="EY43" s="184"/>
      <c r="EZ43" s="184"/>
      <c r="FA43" s="184"/>
      <c r="FB43" s="184"/>
      <c r="FC43" s="184"/>
      <c r="FD43" s="184"/>
      <c r="FE43" s="184"/>
      <c r="FF43" s="184"/>
      <c r="FG43" s="184"/>
      <c r="FH43" s="184"/>
      <c r="FI43" s="184"/>
      <c r="FJ43" s="184"/>
      <c r="FK43" s="184"/>
      <c r="FL43" s="184"/>
      <c r="FM43" s="184"/>
      <c r="FN43" s="184"/>
      <c r="FO43" s="184"/>
      <c r="FP43" s="184"/>
      <c r="FQ43" s="184"/>
      <c r="FR43" s="184"/>
      <c r="FS43" s="184"/>
      <c r="FT43" s="184"/>
      <c r="FU43" s="184"/>
      <c r="FV43" s="184"/>
      <c r="FW43" s="184"/>
      <c r="FX43" s="184"/>
      <c r="FY43" s="184"/>
      <c r="FZ43" s="184"/>
      <c r="GA43" s="184"/>
      <c r="GB43" s="184"/>
      <c r="GC43" s="184"/>
      <c r="GD43" s="184"/>
      <c r="GE43" s="184"/>
      <c r="GF43" s="184"/>
      <c r="GG43" s="184"/>
      <c r="GH43" s="184"/>
      <c r="GI43" s="184"/>
      <c r="GJ43" s="184"/>
      <c r="GK43" s="184"/>
      <c r="GL43" s="184"/>
      <c r="GM43" s="184"/>
      <c r="GN43" s="184"/>
      <c r="GO43" s="184"/>
      <c r="GP43" s="184"/>
      <c r="GQ43" s="184"/>
      <c r="GR43" s="184"/>
      <c r="GS43" s="184"/>
      <c r="GT43" s="184"/>
      <c r="GU43" s="184"/>
      <c r="GV43" s="184"/>
      <c r="GW43" s="184"/>
      <c r="GX43" s="184"/>
      <c r="GY43" s="184"/>
      <c r="GZ43" s="184"/>
      <c r="HA43" s="184"/>
      <c r="HB43" s="184"/>
      <c r="HC43" s="184"/>
      <c r="HD43" s="184"/>
      <c r="HE43" s="184"/>
      <c r="HF43" s="184"/>
      <c r="HG43" s="184"/>
      <c r="HH43" s="184"/>
      <c r="HI43" s="184"/>
      <c r="HJ43" s="184"/>
      <c r="HK43" s="184"/>
      <c r="HL43" s="184"/>
      <c r="HM43" s="184"/>
      <c r="HN43" s="184"/>
      <c r="HO43" s="184"/>
      <c r="HP43" s="184"/>
      <c r="HQ43" s="184"/>
      <c r="HR43" s="184"/>
      <c r="HS43" s="184"/>
      <c r="HT43" s="184"/>
      <c r="HU43" s="184"/>
      <c r="HV43" s="184"/>
      <c r="HW43" s="184"/>
      <c r="HX43" s="184"/>
      <c r="HY43" s="184"/>
      <c r="HZ43" s="184"/>
      <c r="IA43" s="184"/>
      <c r="IB43" s="184"/>
      <c r="IC43" s="184"/>
      <c r="ID43" s="184"/>
      <c r="IE43" s="184"/>
      <c r="IF43" s="184"/>
      <c r="IG43" s="184"/>
      <c r="IH43" s="184"/>
      <c r="II43" s="184"/>
      <c r="IJ43" s="184"/>
      <c r="IK43" s="184"/>
      <c r="IL43" s="184"/>
      <c r="IM43" s="184"/>
      <c r="IN43" s="184"/>
      <c r="IO43" s="184"/>
      <c r="IP43" s="184"/>
      <c r="IQ43" s="184"/>
      <c r="IR43" s="184"/>
      <c r="IS43" s="184"/>
      <c r="IT43" s="184"/>
      <c r="IU43" s="184"/>
      <c r="IV43" s="184"/>
    </row>
    <row r="44" spans="2:5" s="182" customFormat="1" ht="12.75" customHeight="1">
      <c r="B44" s="185"/>
      <c r="E44" s="185"/>
    </row>
    <row r="45" spans="2:256" s="182" customFormat="1" ht="12.75" customHeight="1">
      <c r="B45" s="697" t="s">
        <v>471</v>
      </c>
      <c r="C45" s="697"/>
      <c r="D45" s="176"/>
      <c r="E45" s="177" t="str">
        <f>IF(E46="...","Preenchido",IF(E46="Por favor preencha todas as células em aberto. Se não existirem ocorrências a registar deverá introduzir o número zero.","Por preencher","Preenchido com erros!"))</f>
        <v>Por preencher</v>
      </c>
      <c r="F45" s="178"/>
      <c r="G45" s="179" t="str">
        <f>IF('III - Mapas'!P326&lt;&gt;0,"Por favor preencha todas as células em aberto. Se não existirem ocorrências a registar deverá introduzir o número zero.",IF('III - Mapas'!P330="ERRO","Ao fazer referência a 'outros motivos' no ponto 1.14.5., deverá obrigatoriamente discriminá-los no campo destinado às anotações.",IF(AND(E33="Preenchido com erros!",'III - Mapas'!N255="ERRO"),"Ver mensagem de erro anexa ao Quadro 1.10","...")))</f>
        <v>Por favor preencha todas as células em aberto. Se não existirem ocorrências a registar deverá introduzir o número zero.</v>
      </c>
      <c r="H45" s="180"/>
      <c r="I45" s="180"/>
      <c r="J45" s="180"/>
      <c r="K45" s="180"/>
      <c r="L45" s="180"/>
      <c r="M45" s="180"/>
      <c r="N45" s="180"/>
      <c r="O45" s="180"/>
      <c r="P45" s="181"/>
      <c r="Q45" s="181"/>
      <c r="R45" s="181"/>
      <c r="S45" s="181"/>
      <c r="T45" s="181"/>
      <c r="U45" s="181"/>
      <c r="V45" s="181"/>
      <c r="W45" s="181"/>
      <c r="X45" s="181"/>
      <c r="Y45" s="181"/>
      <c r="Z45" s="181"/>
      <c r="AA45" s="181"/>
      <c r="AB45" s="181"/>
      <c r="AC45" s="181"/>
      <c r="AD45" s="181"/>
      <c r="AE45" s="181"/>
      <c r="AF45" s="181"/>
      <c r="AG45" s="181"/>
      <c r="AH45" s="181"/>
      <c r="AI45" s="181"/>
      <c r="AJ45" s="181"/>
      <c r="AK45" s="181"/>
      <c r="AL45" s="181"/>
      <c r="AM45" s="181"/>
      <c r="AN45" s="181"/>
      <c r="AO45" s="181"/>
      <c r="AP45" s="181"/>
      <c r="AQ45" s="181"/>
      <c r="AR45" s="181"/>
      <c r="AS45" s="181"/>
      <c r="AT45" s="181"/>
      <c r="AU45" s="181"/>
      <c r="AV45" s="181"/>
      <c r="AW45" s="181"/>
      <c r="AX45" s="181"/>
      <c r="AY45" s="181"/>
      <c r="AZ45" s="181"/>
      <c r="BA45" s="181"/>
      <c r="BB45" s="181"/>
      <c r="BC45" s="181"/>
      <c r="BD45" s="181"/>
      <c r="BE45" s="181"/>
      <c r="BF45" s="181"/>
      <c r="BG45" s="181"/>
      <c r="BH45" s="181"/>
      <c r="BI45" s="181"/>
      <c r="BJ45" s="181"/>
      <c r="BK45" s="181"/>
      <c r="BL45" s="181"/>
      <c r="BM45" s="181"/>
      <c r="BN45" s="181"/>
      <c r="BO45" s="181"/>
      <c r="BP45" s="181"/>
      <c r="BQ45" s="181"/>
      <c r="BR45" s="181"/>
      <c r="BS45" s="181"/>
      <c r="BT45" s="181"/>
      <c r="BU45" s="181"/>
      <c r="BV45" s="181"/>
      <c r="BW45" s="181"/>
      <c r="BX45" s="181"/>
      <c r="BY45" s="181"/>
      <c r="BZ45" s="181"/>
      <c r="CA45" s="181"/>
      <c r="CB45" s="181"/>
      <c r="CC45" s="181"/>
      <c r="CD45" s="181"/>
      <c r="CE45" s="181"/>
      <c r="CF45" s="181"/>
      <c r="CG45" s="181"/>
      <c r="CH45" s="181"/>
      <c r="CI45" s="181"/>
      <c r="CJ45" s="181"/>
      <c r="CK45" s="181"/>
      <c r="CL45" s="181"/>
      <c r="CM45" s="181"/>
      <c r="CN45" s="181"/>
      <c r="CO45" s="181"/>
      <c r="CP45" s="181"/>
      <c r="CQ45" s="181"/>
      <c r="CR45" s="181"/>
      <c r="CS45" s="181"/>
      <c r="CT45" s="181"/>
      <c r="CU45" s="181"/>
      <c r="CV45" s="181"/>
      <c r="CW45" s="181"/>
      <c r="CX45" s="181"/>
      <c r="CY45" s="181"/>
      <c r="CZ45" s="181"/>
      <c r="DA45" s="181"/>
      <c r="DB45" s="181"/>
      <c r="DC45" s="181"/>
      <c r="DD45" s="181"/>
      <c r="DE45" s="181"/>
      <c r="DF45" s="181"/>
      <c r="DG45" s="181"/>
      <c r="DH45" s="181"/>
      <c r="DI45" s="181"/>
      <c r="DJ45" s="181"/>
      <c r="DK45" s="181"/>
      <c r="DL45" s="181"/>
      <c r="DM45" s="181"/>
      <c r="DN45" s="181"/>
      <c r="DO45" s="181"/>
      <c r="DP45" s="181"/>
      <c r="DQ45" s="181"/>
      <c r="DR45" s="181"/>
      <c r="DS45" s="181"/>
      <c r="DT45" s="181"/>
      <c r="DU45" s="181"/>
      <c r="DV45" s="181"/>
      <c r="DW45" s="181"/>
      <c r="DX45" s="181"/>
      <c r="DY45" s="181"/>
      <c r="DZ45" s="181"/>
      <c r="EA45" s="181"/>
      <c r="EB45" s="181"/>
      <c r="EC45" s="181"/>
      <c r="ED45" s="181"/>
      <c r="EE45" s="181"/>
      <c r="EF45" s="181"/>
      <c r="EG45" s="181"/>
      <c r="EH45" s="181"/>
      <c r="EI45" s="181"/>
      <c r="EJ45" s="181"/>
      <c r="EK45" s="181"/>
      <c r="EL45" s="181"/>
      <c r="EM45" s="181"/>
      <c r="EN45" s="181"/>
      <c r="EO45" s="181"/>
      <c r="EP45" s="181"/>
      <c r="EQ45" s="181"/>
      <c r="ER45" s="181"/>
      <c r="ES45" s="181"/>
      <c r="ET45" s="181"/>
      <c r="EU45" s="181"/>
      <c r="EV45" s="181"/>
      <c r="EW45" s="181"/>
      <c r="EX45" s="181"/>
      <c r="EY45" s="181"/>
      <c r="EZ45" s="181"/>
      <c r="FA45" s="181"/>
      <c r="FB45" s="181"/>
      <c r="FC45" s="181"/>
      <c r="FD45" s="181"/>
      <c r="FE45" s="181"/>
      <c r="FF45" s="181"/>
      <c r="FG45" s="181"/>
      <c r="FH45" s="181"/>
      <c r="FI45" s="181"/>
      <c r="FJ45" s="181"/>
      <c r="FK45" s="181"/>
      <c r="FL45" s="181"/>
      <c r="FM45" s="181"/>
      <c r="FN45" s="181"/>
      <c r="FO45" s="181"/>
      <c r="FP45" s="181"/>
      <c r="FQ45" s="181"/>
      <c r="FR45" s="181"/>
      <c r="FS45" s="181"/>
      <c r="FT45" s="181"/>
      <c r="FU45" s="181"/>
      <c r="FV45" s="181"/>
      <c r="FW45" s="181"/>
      <c r="FX45" s="181"/>
      <c r="FY45" s="181"/>
      <c r="FZ45" s="181"/>
      <c r="GA45" s="181"/>
      <c r="GB45" s="181"/>
      <c r="GC45" s="181"/>
      <c r="GD45" s="181"/>
      <c r="GE45" s="181"/>
      <c r="GF45" s="181"/>
      <c r="GG45" s="181"/>
      <c r="GH45" s="181"/>
      <c r="GI45" s="181"/>
      <c r="GJ45" s="181"/>
      <c r="GK45" s="181"/>
      <c r="GL45" s="181"/>
      <c r="GM45" s="181"/>
      <c r="GN45" s="181"/>
      <c r="GO45" s="181"/>
      <c r="GP45" s="181"/>
      <c r="GQ45" s="181"/>
      <c r="GR45" s="181"/>
      <c r="GS45" s="181"/>
      <c r="GT45" s="181"/>
      <c r="GU45" s="181"/>
      <c r="GV45" s="181"/>
      <c r="GW45" s="181"/>
      <c r="GX45" s="181"/>
      <c r="GY45" s="181"/>
      <c r="GZ45" s="181"/>
      <c r="HA45" s="181"/>
      <c r="HB45" s="181"/>
      <c r="HC45" s="181"/>
      <c r="HD45" s="181"/>
      <c r="HE45" s="181"/>
      <c r="HF45" s="181"/>
      <c r="HG45" s="181"/>
      <c r="HH45" s="181"/>
      <c r="HI45" s="181"/>
      <c r="HJ45" s="181"/>
      <c r="HK45" s="181"/>
      <c r="HL45" s="181"/>
      <c r="HM45" s="181"/>
      <c r="HN45" s="181"/>
      <c r="HO45" s="181"/>
      <c r="HP45" s="181"/>
      <c r="HQ45" s="181"/>
      <c r="HR45" s="181"/>
      <c r="HS45" s="181"/>
      <c r="HT45" s="181"/>
      <c r="HU45" s="181"/>
      <c r="HV45" s="181"/>
      <c r="HW45" s="181"/>
      <c r="HX45" s="181"/>
      <c r="HY45" s="181"/>
      <c r="HZ45" s="181"/>
      <c r="IA45" s="181"/>
      <c r="IB45" s="181"/>
      <c r="IC45" s="181"/>
      <c r="ID45" s="181"/>
      <c r="IE45" s="181"/>
      <c r="IF45" s="181"/>
      <c r="IG45" s="181"/>
      <c r="IH45" s="181"/>
      <c r="II45" s="181"/>
      <c r="IJ45" s="181"/>
      <c r="IK45" s="181"/>
      <c r="IL45" s="181"/>
      <c r="IM45" s="181"/>
      <c r="IN45" s="181"/>
      <c r="IO45" s="181"/>
      <c r="IP45" s="181"/>
      <c r="IQ45" s="181"/>
      <c r="IR45" s="181"/>
      <c r="IS45" s="181"/>
      <c r="IT45" s="181"/>
      <c r="IU45" s="181"/>
      <c r="IV45" s="181"/>
    </row>
    <row r="46" spans="2:256" s="182" customFormat="1" ht="12.75" customHeight="1">
      <c r="B46" s="698"/>
      <c r="C46" s="698"/>
      <c r="D46" s="176"/>
      <c r="E46" s="183" t="str">
        <f>G45</f>
        <v>Por favor preencha todas as células em aberto. Se não existirem ocorrências a registar deverá introduzir o número zero.</v>
      </c>
      <c r="F46" s="183"/>
      <c r="G46" s="183"/>
      <c r="H46" s="183"/>
      <c r="I46" s="183"/>
      <c r="J46" s="183"/>
      <c r="K46" s="183"/>
      <c r="L46" s="183"/>
      <c r="M46" s="183"/>
      <c r="N46" s="183"/>
      <c r="O46" s="183"/>
      <c r="P46" s="184"/>
      <c r="Q46" s="184"/>
      <c r="R46" s="184"/>
      <c r="S46" s="184"/>
      <c r="T46" s="184"/>
      <c r="U46" s="184"/>
      <c r="V46" s="184"/>
      <c r="W46" s="184"/>
      <c r="X46" s="184"/>
      <c r="Y46" s="184"/>
      <c r="Z46" s="184"/>
      <c r="AA46" s="184"/>
      <c r="AB46" s="184"/>
      <c r="AC46" s="184"/>
      <c r="AD46" s="184"/>
      <c r="AE46" s="184"/>
      <c r="AF46" s="184"/>
      <c r="AG46" s="184"/>
      <c r="AH46" s="184"/>
      <c r="AI46" s="184"/>
      <c r="AJ46" s="184"/>
      <c r="AK46" s="184"/>
      <c r="AL46" s="184"/>
      <c r="AM46" s="184"/>
      <c r="AN46" s="184"/>
      <c r="AO46" s="184"/>
      <c r="AP46" s="184"/>
      <c r="AQ46" s="184"/>
      <c r="AR46" s="184"/>
      <c r="AS46" s="184"/>
      <c r="AT46" s="184"/>
      <c r="AU46" s="184"/>
      <c r="AV46" s="184"/>
      <c r="AW46" s="184"/>
      <c r="AX46" s="184"/>
      <c r="AY46" s="184"/>
      <c r="AZ46" s="184"/>
      <c r="BA46" s="184"/>
      <c r="BB46" s="184"/>
      <c r="BC46" s="184"/>
      <c r="BD46" s="184"/>
      <c r="BE46" s="184"/>
      <c r="BF46" s="184"/>
      <c r="BG46" s="184"/>
      <c r="BH46" s="184"/>
      <c r="BI46" s="184"/>
      <c r="BJ46" s="184"/>
      <c r="BK46" s="184"/>
      <c r="BL46" s="184"/>
      <c r="BM46" s="184"/>
      <c r="BN46" s="184"/>
      <c r="BO46" s="184"/>
      <c r="BP46" s="184"/>
      <c r="BQ46" s="184"/>
      <c r="BR46" s="184"/>
      <c r="BS46" s="184"/>
      <c r="BT46" s="184"/>
      <c r="BU46" s="184"/>
      <c r="BV46" s="184"/>
      <c r="BW46" s="184"/>
      <c r="BX46" s="184"/>
      <c r="BY46" s="184"/>
      <c r="BZ46" s="184"/>
      <c r="CA46" s="184"/>
      <c r="CB46" s="184"/>
      <c r="CC46" s="184"/>
      <c r="CD46" s="184"/>
      <c r="CE46" s="184"/>
      <c r="CF46" s="184"/>
      <c r="CG46" s="184"/>
      <c r="CH46" s="184"/>
      <c r="CI46" s="184"/>
      <c r="CJ46" s="184"/>
      <c r="CK46" s="184"/>
      <c r="CL46" s="184"/>
      <c r="CM46" s="184"/>
      <c r="CN46" s="184"/>
      <c r="CO46" s="184"/>
      <c r="CP46" s="184"/>
      <c r="CQ46" s="184"/>
      <c r="CR46" s="184"/>
      <c r="CS46" s="184"/>
      <c r="CT46" s="184"/>
      <c r="CU46" s="184"/>
      <c r="CV46" s="184"/>
      <c r="CW46" s="184"/>
      <c r="CX46" s="184"/>
      <c r="CY46" s="184"/>
      <c r="CZ46" s="184"/>
      <c r="DA46" s="184"/>
      <c r="DB46" s="184"/>
      <c r="DC46" s="184"/>
      <c r="DD46" s="184"/>
      <c r="DE46" s="184"/>
      <c r="DF46" s="184"/>
      <c r="DG46" s="184"/>
      <c r="DH46" s="184"/>
      <c r="DI46" s="184"/>
      <c r="DJ46" s="184"/>
      <c r="DK46" s="184"/>
      <c r="DL46" s="184"/>
      <c r="DM46" s="184"/>
      <c r="DN46" s="184"/>
      <c r="DO46" s="184"/>
      <c r="DP46" s="184"/>
      <c r="DQ46" s="184"/>
      <c r="DR46" s="184"/>
      <c r="DS46" s="184"/>
      <c r="DT46" s="184"/>
      <c r="DU46" s="184"/>
      <c r="DV46" s="184"/>
      <c r="DW46" s="184"/>
      <c r="DX46" s="184"/>
      <c r="DY46" s="184"/>
      <c r="DZ46" s="184"/>
      <c r="EA46" s="184"/>
      <c r="EB46" s="184"/>
      <c r="EC46" s="184"/>
      <c r="ED46" s="184"/>
      <c r="EE46" s="184"/>
      <c r="EF46" s="184"/>
      <c r="EG46" s="184"/>
      <c r="EH46" s="184"/>
      <c r="EI46" s="184"/>
      <c r="EJ46" s="184"/>
      <c r="EK46" s="184"/>
      <c r="EL46" s="184"/>
      <c r="EM46" s="184"/>
      <c r="EN46" s="184"/>
      <c r="EO46" s="184"/>
      <c r="EP46" s="184"/>
      <c r="EQ46" s="184"/>
      <c r="ER46" s="184"/>
      <c r="ES46" s="184"/>
      <c r="ET46" s="184"/>
      <c r="EU46" s="184"/>
      <c r="EV46" s="184"/>
      <c r="EW46" s="184"/>
      <c r="EX46" s="184"/>
      <c r="EY46" s="184"/>
      <c r="EZ46" s="184"/>
      <c r="FA46" s="184"/>
      <c r="FB46" s="184"/>
      <c r="FC46" s="184"/>
      <c r="FD46" s="184"/>
      <c r="FE46" s="184"/>
      <c r="FF46" s="184"/>
      <c r="FG46" s="184"/>
      <c r="FH46" s="184"/>
      <c r="FI46" s="184"/>
      <c r="FJ46" s="184"/>
      <c r="FK46" s="184"/>
      <c r="FL46" s="184"/>
      <c r="FM46" s="184"/>
      <c r="FN46" s="184"/>
      <c r="FO46" s="184"/>
      <c r="FP46" s="184"/>
      <c r="FQ46" s="184"/>
      <c r="FR46" s="184"/>
      <c r="FS46" s="184"/>
      <c r="FT46" s="184"/>
      <c r="FU46" s="184"/>
      <c r="FV46" s="184"/>
      <c r="FW46" s="184"/>
      <c r="FX46" s="184"/>
      <c r="FY46" s="184"/>
      <c r="FZ46" s="184"/>
      <c r="GA46" s="184"/>
      <c r="GB46" s="184"/>
      <c r="GC46" s="184"/>
      <c r="GD46" s="184"/>
      <c r="GE46" s="184"/>
      <c r="GF46" s="184"/>
      <c r="GG46" s="184"/>
      <c r="GH46" s="184"/>
      <c r="GI46" s="184"/>
      <c r="GJ46" s="184"/>
      <c r="GK46" s="184"/>
      <c r="GL46" s="184"/>
      <c r="GM46" s="184"/>
      <c r="GN46" s="184"/>
      <c r="GO46" s="184"/>
      <c r="GP46" s="184"/>
      <c r="GQ46" s="184"/>
      <c r="GR46" s="184"/>
      <c r="GS46" s="184"/>
      <c r="GT46" s="184"/>
      <c r="GU46" s="184"/>
      <c r="GV46" s="184"/>
      <c r="GW46" s="184"/>
      <c r="GX46" s="184"/>
      <c r="GY46" s="184"/>
      <c r="GZ46" s="184"/>
      <c r="HA46" s="184"/>
      <c r="HB46" s="184"/>
      <c r="HC46" s="184"/>
      <c r="HD46" s="184"/>
      <c r="HE46" s="184"/>
      <c r="HF46" s="184"/>
      <c r="HG46" s="184"/>
      <c r="HH46" s="184"/>
      <c r="HI46" s="184"/>
      <c r="HJ46" s="184"/>
      <c r="HK46" s="184"/>
      <c r="HL46" s="184"/>
      <c r="HM46" s="184"/>
      <c r="HN46" s="184"/>
      <c r="HO46" s="184"/>
      <c r="HP46" s="184"/>
      <c r="HQ46" s="184"/>
      <c r="HR46" s="184"/>
      <c r="HS46" s="184"/>
      <c r="HT46" s="184"/>
      <c r="HU46" s="184"/>
      <c r="HV46" s="184"/>
      <c r="HW46" s="184"/>
      <c r="HX46" s="184"/>
      <c r="HY46" s="184"/>
      <c r="HZ46" s="184"/>
      <c r="IA46" s="184"/>
      <c r="IB46" s="184"/>
      <c r="IC46" s="184"/>
      <c r="ID46" s="184"/>
      <c r="IE46" s="184"/>
      <c r="IF46" s="184"/>
      <c r="IG46" s="184"/>
      <c r="IH46" s="184"/>
      <c r="II46" s="184"/>
      <c r="IJ46" s="184"/>
      <c r="IK46" s="184"/>
      <c r="IL46" s="184"/>
      <c r="IM46" s="184"/>
      <c r="IN46" s="184"/>
      <c r="IO46" s="184"/>
      <c r="IP46" s="184"/>
      <c r="IQ46" s="184"/>
      <c r="IR46" s="184"/>
      <c r="IS46" s="184"/>
      <c r="IT46" s="184"/>
      <c r="IU46" s="184"/>
      <c r="IV46" s="184"/>
    </row>
    <row r="47" spans="2:256" ht="12.75" customHeight="1">
      <c r="B47" s="118"/>
      <c r="C47" s="119"/>
      <c r="D47" s="96"/>
      <c r="E47" s="120"/>
      <c r="F47" s="120"/>
      <c r="G47" s="120"/>
      <c r="H47" s="120"/>
      <c r="I47" s="120"/>
      <c r="J47" s="120"/>
      <c r="K47" s="120"/>
      <c r="L47" s="120"/>
      <c r="M47" s="120"/>
      <c r="N47" s="120"/>
      <c r="O47" s="120"/>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c r="AO47" s="112"/>
      <c r="AP47" s="112"/>
      <c r="AQ47" s="112"/>
      <c r="AR47" s="112"/>
      <c r="AS47" s="112"/>
      <c r="AT47" s="112"/>
      <c r="AU47" s="112"/>
      <c r="AV47" s="112"/>
      <c r="AW47" s="112"/>
      <c r="AX47" s="112"/>
      <c r="AY47" s="112"/>
      <c r="AZ47" s="112"/>
      <c r="BA47" s="112"/>
      <c r="BB47" s="112"/>
      <c r="BC47" s="112"/>
      <c r="BD47" s="112"/>
      <c r="BE47" s="112"/>
      <c r="BF47" s="112"/>
      <c r="BG47" s="112"/>
      <c r="BH47" s="112"/>
      <c r="BI47" s="112"/>
      <c r="BJ47" s="112"/>
      <c r="BK47" s="112"/>
      <c r="BL47" s="112"/>
      <c r="BM47" s="112"/>
      <c r="BN47" s="112"/>
      <c r="BO47" s="112"/>
      <c r="BP47" s="112"/>
      <c r="BQ47" s="112"/>
      <c r="BR47" s="112"/>
      <c r="BS47" s="112"/>
      <c r="BT47" s="112"/>
      <c r="BU47" s="112"/>
      <c r="BV47" s="112"/>
      <c r="BW47" s="112"/>
      <c r="BX47" s="112"/>
      <c r="BY47" s="112"/>
      <c r="BZ47" s="112"/>
      <c r="CA47" s="112"/>
      <c r="CB47" s="112"/>
      <c r="CC47" s="112"/>
      <c r="CD47" s="112"/>
      <c r="CE47" s="112"/>
      <c r="CF47" s="112"/>
      <c r="CG47" s="112"/>
      <c r="CH47" s="112"/>
      <c r="CI47" s="112"/>
      <c r="CJ47" s="112"/>
      <c r="CK47" s="112"/>
      <c r="CL47" s="112"/>
      <c r="CM47" s="112"/>
      <c r="CN47" s="112"/>
      <c r="CO47" s="112"/>
      <c r="CP47" s="112"/>
      <c r="CQ47" s="112"/>
      <c r="CR47" s="112"/>
      <c r="CS47" s="112"/>
      <c r="CT47" s="112"/>
      <c r="CU47" s="112"/>
      <c r="CV47" s="112"/>
      <c r="CW47" s="112"/>
      <c r="CX47" s="112"/>
      <c r="CY47" s="112"/>
      <c r="CZ47" s="112"/>
      <c r="DA47" s="112"/>
      <c r="DB47" s="112"/>
      <c r="DC47" s="112"/>
      <c r="DD47" s="112"/>
      <c r="DE47" s="112"/>
      <c r="DF47" s="112"/>
      <c r="DG47" s="112"/>
      <c r="DH47" s="112"/>
      <c r="DI47" s="112"/>
      <c r="DJ47" s="112"/>
      <c r="DK47" s="112"/>
      <c r="DL47" s="112"/>
      <c r="DM47" s="112"/>
      <c r="DN47" s="112"/>
      <c r="DO47" s="112"/>
      <c r="DP47" s="112"/>
      <c r="DQ47" s="112"/>
      <c r="DR47" s="112"/>
      <c r="DS47" s="112"/>
      <c r="DT47" s="112"/>
      <c r="DU47" s="112"/>
      <c r="DV47" s="112"/>
      <c r="DW47" s="112"/>
      <c r="DX47" s="112"/>
      <c r="DY47" s="112"/>
      <c r="DZ47" s="112"/>
      <c r="EA47" s="112"/>
      <c r="EB47" s="112"/>
      <c r="EC47" s="112"/>
      <c r="ED47" s="112"/>
      <c r="EE47" s="112"/>
      <c r="EF47" s="112"/>
      <c r="EG47" s="112"/>
      <c r="EH47" s="112"/>
      <c r="EI47" s="112"/>
      <c r="EJ47" s="112"/>
      <c r="EK47" s="112"/>
      <c r="EL47" s="112"/>
      <c r="EM47" s="112"/>
      <c r="EN47" s="112"/>
      <c r="EO47" s="112"/>
      <c r="EP47" s="112"/>
      <c r="EQ47" s="112"/>
      <c r="ER47" s="112"/>
      <c r="ES47" s="112"/>
      <c r="ET47" s="112"/>
      <c r="EU47" s="112"/>
      <c r="EV47" s="112"/>
      <c r="EW47" s="112"/>
      <c r="EX47" s="112"/>
      <c r="EY47" s="112"/>
      <c r="EZ47" s="112"/>
      <c r="FA47" s="112"/>
      <c r="FB47" s="112"/>
      <c r="FC47" s="112"/>
      <c r="FD47" s="112"/>
      <c r="FE47" s="112"/>
      <c r="FF47" s="112"/>
      <c r="FG47" s="112"/>
      <c r="FH47" s="112"/>
      <c r="FI47" s="112"/>
      <c r="FJ47" s="112"/>
      <c r="FK47" s="112"/>
      <c r="FL47" s="112"/>
      <c r="FM47" s="112"/>
      <c r="FN47" s="112"/>
      <c r="FO47" s="112"/>
      <c r="FP47" s="112"/>
      <c r="FQ47" s="112"/>
      <c r="FR47" s="112"/>
      <c r="FS47" s="112"/>
      <c r="FT47" s="112"/>
      <c r="FU47" s="112"/>
      <c r="FV47" s="112"/>
      <c r="FW47" s="112"/>
      <c r="FX47" s="112"/>
      <c r="FY47" s="112"/>
      <c r="FZ47" s="112"/>
      <c r="GA47" s="112"/>
      <c r="GB47" s="112"/>
      <c r="GC47" s="112"/>
      <c r="GD47" s="112"/>
      <c r="GE47" s="112"/>
      <c r="GF47" s="112"/>
      <c r="GG47" s="112"/>
      <c r="GH47" s="112"/>
      <c r="GI47" s="112"/>
      <c r="GJ47" s="112"/>
      <c r="GK47" s="112"/>
      <c r="GL47" s="112"/>
      <c r="GM47" s="112"/>
      <c r="GN47" s="112"/>
      <c r="GO47" s="112"/>
      <c r="GP47" s="112"/>
      <c r="GQ47" s="112"/>
      <c r="GR47" s="112"/>
      <c r="GS47" s="112"/>
      <c r="GT47" s="112"/>
      <c r="GU47" s="112"/>
      <c r="GV47" s="112"/>
      <c r="GW47" s="112"/>
      <c r="GX47" s="112"/>
      <c r="GY47" s="112"/>
      <c r="GZ47" s="112"/>
      <c r="HA47" s="112"/>
      <c r="HB47" s="112"/>
      <c r="HC47" s="112"/>
      <c r="HD47" s="112"/>
      <c r="HE47" s="112"/>
      <c r="HF47" s="112"/>
      <c r="HG47" s="112"/>
      <c r="HH47" s="112"/>
      <c r="HI47" s="112"/>
      <c r="HJ47" s="112"/>
      <c r="HK47" s="112"/>
      <c r="HL47" s="112"/>
      <c r="HM47" s="112"/>
      <c r="HN47" s="112"/>
      <c r="HO47" s="112"/>
      <c r="HP47" s="112"/>
      <c r="HQ47" s="112"/>
      <c r="HR47" s="112"/>
      <c r="HS47" s="112"/>
      <c r="HT47" s="112"/>
      <c r="HU47" s="112"/>
      <c r="HV47" s="112"/>
      <c r="HW47" s="112"/>
      <c r="HX47" s="112"/>
      <c r="HY47" s="112"/>
      <c r="HZ47" s="112"/>
      <c r="IA47" s="112"/>
      <c r="IB47" s="112"/>
      <c r="IC47" s="112"/>
      <c r="ID47" s="112"/>
      <c r="IE47" s="112"/>
      <c r="IF47" s="112"/>
      <c r="IG47" s="112"/>
      <c r="IH47" s="112"/>
      <c r="II47" s="112"/>
      <c r="IJ47" s="112"/>
      <c r="IK47" s="112"/>
      <c r="IL47" s="112"/>
      <c r="IM47" s="112"/>
      <c r="IN47" s="112"/>
      <c r="IO47" s="112"/>
      <c r="IP47" s="112"/>
      <c r="IQ47" s="112"/>
      <c r="IR47" s="112"/>
      <c r="IS47" s="112"/>
      <c r="IT47" s="112"/>
      <c r="IU47" s="112"/>
      <c r="IV47" s="112"/>
    </row>
    <row r="48" spans="2:256" ht="12.75" customHeight="1">
      <c r="B48" s="695" t="s">
        <v>472</v>
      </c>
      <c r="C48" s="695"/>
      <c r="D48" s="96"/>
      <c r="E48" s="97" t="str">
        <f>IF(E49="...","Preenchido",IF(E49="Por favor preencha todas as células em aberto. Se não existirem ocorrências a registar deverá introduzir o número zero.","Por preencher","Preenchido com erros!"))</f>
        <v>Por preencher</v>
      </c>
      <c r="F48" s="98"/>
      <c r="G48" s="99" t="str">
        <f>IF('III - Mapas'!P339&lt;&gt;0,"Por favor preencha todas as células em aberto. Se não existirem ocorrências a registar deverá introduzir o número zero.",IF('III - Mapas'!P344="ERRO","Ao fazer referência a 'outros motivos' no ponto 1.15.6., deverá obrigatoriamente discriminá-los no campo destinado às anotações.","..."))</f>
        <v>Por favor preencha todas as células em aberto. Se não existirem ocorrências a registar deverá introduzir o número zero.</v>
      </c>
      <c r="H48" s="100"/>
      <c r="I48" s="100"/>
      <c r="J48" s="100"/>
      <c r="K48" s="100"/>
      <c r="L48" s="100"/>
      <c r="M48" s="100"/>
      <c r="N48" s="100"/>
      <c r="O48" s="10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110"/>
      <c r="AN48" s="110"/>
      <c r="AO48" s="110"/>
      <c r="AP48" s="110"/>
      <c r="AQ48" s="110"/>
      <c r="AR48" s="110"/>
      <c r="AS48" s="110"/>
      <c r="AT48" s="110"/>
      <c r="AU48" s="110"/>
      <c r="AV48" s="110"/>
      <c r="AW48" s="110"/>
      <c r="AX48" s="110"/>
      <c r="AY48" s="110"/>
      <c r="AZ48" s="110"/>
      <c r="BA48" s="110"/>
      <c r="BB48" s="110"/>
      <c r="BC48" s="110"/>
      <c r="BD48" s="110"/>
      <c r="BE48" s="110"/>
      <c r="BF48" s="110"/>
      <c r="BG48" s="110"/>
      <c r="BH48" s="110"/>
      <c r="BI48" s="110"/>
      <c r="BJ48" s="110"/>
      <c r="BK48" s="110"/>
      <c r="BL48" s="110"/>
      <c r="BM48" s="110"/>
      <c r="BN48" s="110"/>
      <c r="BO48" s="110"/>
      <c r="BP48" s="110"/>
      <c r="BQ48" s="110"/>
      <c r="BR48" s="110"/>
      <c r="BS48" s="110"/>
      <c r="BT48" s="110"/>
      <c r="BU48" s="110"/>
      <c r="BV48" s="110"/>
      <c r="BW48" s="110"/>
      <c r="BX48" s="110"/>
      <c r="BY48" s="110"/>
      <c r="BZ48" s="110"/>
      <c r="CA48" s="110"/>
      <c r="CB48" s="110"/>
      <c r="CC48" s="110"/>
      <c r="CD48" s="110"/>
      <c r="CE48" s="110"/>
      <c r="CF48" s="110"/>
      <c r="CG48" s="110"/>
      <c r="CH48" s="110"/>
      <c r="CI48" s="110"/>
      <c r="CJ48" s="110"/>
      <c r="CK48" s="110"/>
      <c r="CL48" s="110"/>
      <c r="CM48" s="110"/>
      <c r="CN48" s="110"/>
      <c r="CO48" s="110"/>
      <c r="CP48" s="110"/>
      <c r="CQ48" s="110"/>
      <c r="CR48" s="110"/>
      <c r="CS48" s="110"/>
      <c r="CT48" s="110"/>
      <c r="CU48" s="110"/>
      <c r="CV48" s="110"/>
      <c r="CW48" s="110"/>
      <c r="CX48" s="110"/>
      <c r="CY48" s="110"/>
      <c r="CZ48" s="110"/>
      <c r="DA48" s="110"/>
      <c r="DB48" s="110"/>
      <c r="DC48" s="110"/>
      <c r="DD48" s="110"/>
      <c r="DE48" s="110"/>
      <c r="DF48" s="110"/>
      <c r="DG48" s="110"/>
      <c r="DH48" s="110"/>
      <c r="DI48" s="110"/>
      <c r="DJ48" s="110"/>
      <c r="DK48" s="110"/>
      <c r="DL48" s="110"/>
      <c r="DM48" s="110"/>
      <c r="DN48" s="110"/>
      <c r="DO48" s="110"/>
      <c r="DP48" s="110"/>
      <c r="DQ48" s="110"/>
      <c r="DR48" s="110"/>
      <c r="DS48" s="110"/>
      <c r="DT48" s="110"/>
      <c r="DU48" s="110"/>
      <c r="DV48" s="110"/>
      <c r="DW48" s="110"/>
      <c r="DX48" s="110"/>
      <c r="DY48" s="110"/>
      <c r="DZ48" s="110"/>
      <c r="EA48" s="110"/>
      <c r="EB48" s="110"/>
      <c r="EC48" s="110"/>
      <c r="ED48" s="110"/>
      <c r="EE48" s="110"/>
      <c r="EF48" s="110"/>
      <c r="EG48" s="110"/>
      <c r="EH48" s="110"/>
      <c r="EI48" s="110"/>
      <c r="EJ48" s="110"/>
      <c r="EK48" s="110"/>
      <c r="EL48" s="110"/>
      <c r="EM48" s="110"/>
      <c r="EN48" s="110"/>
      <c r="EO48" s="110"/>
      <c r="EP48" s="110"/>
      <c r="EQ48" s="110"/>
      <c r="ER48" s="110"/>
      <c r="ES48" s="110"/>
      <c r="ET48" s="110"/>
      <c r="EU48" s="110"/>
      <c r="EV48" s="110"/>
      <c r="EW48" s="110"/>
      <c r="EX48" s="110"/>
      <c r="EY48" s="110"/>
      <c r="EZ48" s="110"/>
      <c r="FA48" s="110"/>
      <c r="FB48" s="110"/>
      <c r="FC48" s="110"/>
      <c r="FD48" s="110"/>
      <c r="FE48" s="110"/>
      <c r="FF48" s="110"/>
      <c r="FG48" s="110"/>
      <c r="FH48" s="110"/>
      <c r="FI48" s="110"/>
      <c r="FJ48" s="110"/>
      <c r="FK48" s="110"/>
      <c r="FL48" s="110"/>
      <c r="FM48" s="110"/>
      <c r="FN48" s="110"/>
      <c r="FO48" s="110"/>
      <c r="FP48" s="110"/>
      <c r="FQ48" s="110"/>
      <c r="FR48" s="110"/>
      <c r="FS48" s="110"/>
      <c r="FT48" s="110"/>
      <c r="FU48" s="110"/>
      <c r="FV48" s="110"/>
      <c r="FW48" s="110"/>
      <c r="FX48" s="110"/>
      <c r="FY48" s="110"/>
      <c r="FZ48" s="110"/>
      <c r="GA48" s="110"/>
      <c r="GB48" s="110"/>
      <c r="GC48" s="110"/>
      <c r="GD48" s="110"/>
      <c r="GE48" s="110"/>
      <c r="GF48" s="110"/>
      <c r="GG48" s="110"/>
      <c r="GH48" s="110"/>
      <c r="GI48" s="110"/>
      <c r="GJ48" s="110"/>
      <c r="GK48" s="110"/>
      <c r="GL48" s="110"/>
      <c r="GM48" s="110"/>
      <c r="GN48" s="110"/>
      <c r="GO48" s="110"/>
      <c r="GP48" s="110"/>
      <c r="GQ48" s="110"/>
      <c r="GR48" s="110"/>
      <c r="GS48" s="110"/>
      <c r="GT48" s="110"/>
      <c r="GU48" s="110"/>
      <c r="GV48" s="110"/>
      <c r="GW48" s="110"/>
      <c r="GX48" s="110"/>
      <c r="GY48" s="110"/>
      <c r="GZ48" s="110"/>
      <c r="HA48" s="110"/>
      <c r="HB48" s="110"/>
      <c r="HC48" s="110"/>
      <c r="HD48" s="110"/>
      <c r="HE48" s="110"/>
      <c r="HF48" s="110"/>
      <c r="HG48" s="110"/>
      <c r="HH48" s="110"/>
      <c r="HI48" s="110"/>
      <c r="HJ48" s="110"/>
      <c r="HK48" s="110"/>
      <c r="HL48" s="110"/>
      <c r="HM48" s="110"/>
      <c r="HN48" s="110"/>
      <c r="HO48" s="110"/>
      <c r="HP48" s="110"/>
      <c r="HQ48" s="110"/>
      <c r="HR48" s="110"/>
      <c r="HS48" s="110"/>
      <c r="HT48" s="110"/>
      <c r="HU48" s="110"/>
      <c r="HV48" s="110"/>
      <c r="HW48" s="110"/>
      <c r="HX48" s="110"/>
      <c r="HY48" s="110"/>
      <c r="HZ48" s="110"/>
      <c r="IA48" s="110"/>
      <c r="IB48" s="110"/>
      <c r="IC48" s="110"/>
      <c r="ID48" s="110"/>
      <c r="IE48" s="110"/>
      <c r="IF48" s="110"/>
      <c r="IG48" s="110"/>
      <c r="IH48" s="110"/>
      <c r="II48" s="110"/>
      <c r="IJ48" s="110"/>
      <c r="IK48" s="110"/>
      <c r="IL48" s="110"/>
      <c r="IM48" s="110"/>
      <c r="IN48" s="110"/>
      <c r="IO48" s="110"/>
      <c r="IP48" s="110"/>
      <c r="IQ48" s="110"/>
      <c r="IR48" s="110"/>
      <c r="IS48" s="110"/>
      <c r="IT48" s="110"/>
      <c r="IU48" s="110"/>
      <c r="IV48" s="110"/>
    </row>
    <row r="49" spans="2:256" ht="12.75" customHeight="1">
      <c r="B49" s="696"/>
      <c r="C49" s="696"/>
      <c r="D49" s="96"/>
      <c r="E49" s="109" t="str">
        <f>G48</f>
        <v>Por favor preencha todas as células em aberto. Se não existirem ocorrências a registar deverá introduzir o número zero.</v>
      </c>
      <c r="F49" s="109"/>
      <c r="G49" s="109"/>
      <c r="H49" s="109"/>
      <c r="I49" s="109"/>
      <c r="J49" s="109"/>
      <c r="K49" s="109"/>
      <c r="L49" s="109"/>
      <c r="M49" s="109"/>
      <c r="N49" s="109"/>
      <c r="O49" s="109"/>
      <c r="P49" s="105"/>
      <c r="Q49" s="105"/>
      <c r="R49" s="105"/>
      <c r="S49" s="105"/>
      <c r="T49" s="105"/>
      <c r="U49" s="105"/>
      <c r="V49" s="105"/>
      <c r="W49" s="105"/>
      <c r="X49" s="105"/>
      <c r="Y49" s="105"/>
      <c r="Z49" s="105"/>
      <c r="AA49" s="105"/>
      <c r="AB49" s="105"/>
      <c r="AC49" s="105"/>
      <c r="AD49" s="105"/>
      <c r="AE49" s="105"/>
      <c r="AF49" s="105"/>
      <c r="AG49" s="105"/>
      <c r="AH49" s="105"/>
      <c r="AI49" s="105"/>
      <c r="AJ49" s="105"/>
      <c r="AK49" s="105"/>
      <c r="AL49" s="105"/>
      <c r="AM49" s="105"/>
      <c r="AN49" s="105"/>
      <c r="AO49" s="105"/>
      <c r="AP49" s="105"/>
      <c r="AQ49" s="105"/>
      <c r="AR49" s="105"/>
      <c r="AS49" s="105"/>
      <c r="AT49" s="105"/>
      <c r="AU49" s="105"/>
      <c r="AV49" s="105"/>
      <c r="AW49" s="105"/>
      <c r="AX49" s="105"/>
      <c r="AY49" s="105"/>
      <c r="AZ49" s="105"/>
      <c r="BA49" s="105"/>
      <c r="BB49" s="105"/>
      <c r="BC49" s="105"/>
      <c r="BD49" s="105"/>
      <c r="BE49" s="105"/>
      <c r="BF49" s="105"/>
      <c r="BG49" s="105"/>
      <c r="BH49" s="105"/>
      <c r="BI49" s="105"/>
      <c r="BJ49" s="105"/>
      <c r="BK49" s="105"/>
      <c r="BL49" s="105"/>
      <c r="BM49" s="105"/>
      <c r="BN49" s="105"/>
      <c r="BO49" s="105"/>
      <c r="BP49" s="105"/>
      <c r="BQ49" s="105"/>
      <c r="BR49" s="105"/>
      <c r="BS49" s="105"/>
      <c r="BT49" s="105"/>
      <c r="BU49" s="105"/>
      <c r="BV49" s="105"/>
      <c r="BW49" s="105"/>
      <c r="BX49" s="105"/>
      <c r="BY49" s="105"/>
      <c r="BZ49" s="105"/>
      <c r="CA49" s="105"/>
      <c r="CB49" s="105"/>
      <c r="CC49" s="105"/>
      <c r="CD49" s="105"/>
      <c r="CE49" s="105"/>
      <c r="CF49" s="105"/>
      <c r="CG49" s="105"/>
      <c r="CH49" s="105"/>
      <c r="CI49" s="105"/>
      <c r="CJ49" s="105"/>
      <c r="CK49" s="105"/>
      <c r="CL49" s="105"/>
      <c r="CM49" s="105"/>
      <c r="CN49" s="105"/>
      <c r="CO49" s="105"/>
      <c r="CP49" s="105"/>
      <c r="CQ49" s="105"/>
      <c r="CR49" s="105"/>
      <c r="CS49" s="105"/>
      <c r="CT49" s="105"/>
      <c r="CU49" s="105"/>
      <c r="CV49" s="105"/>
      <c r="CW49" s="105"/>
      <c r="CX49" s="105"/>
      <c r="CY49" s="105"/>
      <c r="CZ49" s="105"/>
      <c r="DA49" s="105"/>
      <c r="DB49" s="105"/>
      <c r="DC49" s="105"/>
      <c r="DD49" s="105"/>
      <c r="DE49" s="105"/>
      <c r="DF49" s="105"/>
      <c r="DG49" s="105"/>
      <c r="DH49" s="105"/>
      <c r="DI49" s="105"/>
      <c r="DJ49" s="105"/>
      <c r="DK49" s="105"/>
      <c r="DL49" s="105"/>
      <c r="DM49" s="105"/>
      <c r="DN49" s="105"/>
      <c r="DO49" s="105"/>
      <c r="DP49" s="105"/>
      <c r="DQ49" s="105"/>
      <c r="DR49" s="105"/>
      <c r="DS49" s="105"/>
      <c r="DT49" s="105"/>
      <c r="DU49" s="105"/>
      <c r="DV49" s="105"/>
      <c r="DW49" s="105"/>
      <c r="DX49" s="105"/>
      <c r="DY49" s="105"/>
      <c r="DZ49" s="105"/>
      <c r="EA49" s="105"/>
      <c r="EB49" s="105"/>
      <c r="EC49" s="105"/>
      <c r="ED49" s="105"/>
      <c r="EE49" s="105"/>
      <c r="EF49" s="105"/>
      <c r="EG49" s="105"/>
      <c r="EH49" s="105"/>
      <c r="EI49" s="105"/>
      <c r="EJ49" s="105"/>
      <c r="EK49" s="105"/>
      <c r="EL49" s="105"/>
      <c r="EM49" s="105"/>
      <c r="EN49" s="105"/>
      <c r="EO49" s="105"/>
      <c r="EP49" s="105"/>
      <c r="EQ49" s="105"/>
      <c r="ER49" s="105"/>
      <c r="ES49" s="105"/>
      <c r="ET49" s="105"/>
      <c r="EU49" s="105"/>
      <c r="EV49" s="105"/>
      <c r="EW49" s="105"/>
      <c r="EX49" s="105"/>
      <c r="EY49" s="105"/>
      <c r="EZ49" s="105"/>
      <c r="FA49" s="105"/>
      <c r="FB49" s="105"/>
      <c r="FC49" s="105"/>
      <c r="FD49" s="105"/>
      <c r="FE49" s="105"/>
      <c r="FF49" s="105"/>
      <c r="FG49" s="105"/>
      <c r="FH49" s="105"/>
      <c r="FI49" s="105"/>
      <c r="FJ49" s="105"/>
      <c r="FK49" s="105"/>
      <c r="FL49" s="105"/>
      <c r="FM49" s="105"/>
      <c r="FN49" s="105"/>
      <c r="FO49" s="105"/>
      <c r="FP49" s="105"/>
      <c r="FQ49" s="105"/>
      <c r="FR49" s="105"/>
      <c r="FS49" s="105"/>
      <c r="FT49" s="105"/>
      <c r="FU49" s="105"/>
      <c r="FV49" s="105"/>
      <c r="FW49" s="105"/>
      <c r="FX49" s="105"/>
      <c r="FY49" s="105"/>
      <c r="FZ49" s="105"/>
      <c r="GA49" s="105"/>
      <c r="GB49" s="105"/>
      <c r="GC49" s="105"/>
      <c r="GD49" s="105"/>
      <c r="GE49" s="105"/>
      <c r="GF49" s="105"/>
      <c r="GG49" s="105"/>
      <c r="GH49" s="105"/>
      <c r="GI49" s="105"/>
      <c r="GJ49" s="105"/>
      <c r="GK49" s="105"/>
      <c r="GL49" s="105"/>
      <c r="GM49" s="105"/>
      <c r="GN49" s="105"/>
      <c r="GO49" s="105"/>
      <c r="GP49" s="105"/>
      <c r="GQ49" s="105"/>
      <c r="GR49" s="105"/>
      <c r="GS49" s="105"/>
      <c r="GT49" s="105"/>
      <c r="GU49" s="105"/>
      <c r="GV49" s="105"/>
      <c r="GW49" s="105"/>
      <c r="GX49" s="105"/>
      <c r="GY49" s="105"/>
      <c r="GZ49" s="105"/>
      <c r="HA49" s="105"/>
      <c r="HB49" s="105"/>
      <c r="HC49" s="105"/>
      <c r="HD49" s="105"/>
      <c r="HE49" s="105"/>
      <c r="HF49" s="105"/>
      <c r="HG49" s="105"/>
      <c r="HH49" s="105"/>
      <c r="HI49" s="105"/>
      <c r="HJ49" s="105"/>
      <c r="HK49" s="105"/>
      <c r="HL49" s="105"/>
      <c r="HM49" s="105"/>
      <c r="HN49" s="105"/>
      <c r="HO49" s="105"/>
      <c r="HP49" s="105"/>
      <c r="HQ49" s="105"/>
      <c r="HR49" s="105"/>
      <c r="HS49" s="105"/>
      <c r="HT49" s="105"/>
      <c r="HU49" s="105"/>
      <c r="HV49" s="105"/>
      <c r="HW49" s="105"/>
      <c r="HX49" s="105"/>
      <c r="HY49" s="105"/>
      <c r="HZ49" s="105"/>
      <c r="IA49" s="105"/>
      <c r="IB49" s="105"/>
      <c r="IC49" s="105"/>
      <c r="ID49" s="105"/>
      <c r="IE49" s="105"/>
      <c r="IF49" s="105"/>
      <c r="IG49" s="105"/>
      <c r="IH49" s="105"/>
      <c r="II49" s="105"/>
      <c r="IJ49" s="105"/>
      <c r="IK49" s="105"/>
      <c r="IL49" s="105"/>
      <c r="IM49" s="105"/>
      <c r="IN49" s="105"/>
      <c r="IO49" s="105"/>
      <c r="IP49" s="105"/>
      <c r="IQ49" s="105"/>
      <c r="IR49" s="105"/>
      <c r="IS49" s="105"/>
      <c r="IT49" s="105"/>
      <c r="IU49" s="105"/>
      <c r="IV49" s="105"/>
    </row>
    <row r="50" ht="12.75" customHeight="1"/>
    <row r="51" spans="2:256" ht="12.75" customHeight="1">
      <c r="B51" s="695" t="s">
        <v>527</v>
      </c>
      <c r="C51" s="695"/>
      <c r="D51" s="96"/>
      <c r="E51" s="97" t="str">
        <f>IF(E52="...","Preenchido",IF(E52="Por favor preencha todas as células em aberto. Se não existirem ocorrências a registar deverá introduzir o número zero.","Por preencher","Preenchido com erros!"))</f>
        <v>Por preencher</v>
      </c>
      <c r="F51" s="98"/>
      <c r="G51" s="100" t="str">
        <f>IF('III - Mapas'!P353&lt;&gt;0,"Por favor preencha todas as células em aberto. Se não existirem ocorrências a registar deverá introduzir o número zero.",IF('III - Mapas'!D377="ERROH","O total de elementos do sexo masculino dos ÓRGÃOS DE GESTÃO não poderá ser superior ao apresentado no ponto 1.1 do quadro 1 para este grupo de pessoal.",IF('III - Mapas'!D377="ERROM","O total de elementos do sexo feminino dos ÓRGÃOS DE GESTÃO não poderá ser superior ao apresentado no ponto 1.1 do quadro 1 para este grupo de pessoal.",IF('III - Mapas'!E377="ERROH","O total de elementos do sexo masculino pertencentes ao pessoal DOCENTE não poderá ser superior ao apresentado no ponto 1.1 do quadro 1 para este grupo de pessoal.",IF('III - Mapas'!E377="ERROM","O total de elementos do sexo feminino pertencentes ao pessoal DOCENTE não poderá ser superior ao apresentado no ponto 1.1 do quadro 1 para este grupo de pessoal.",H51)))))</f>
        <v>Por favor preencha todas as células em aberto. Se não existirem ocorrências a registar deverá introduzir o número zero.</v>
      </c>
      <c r="H51" s="100" t="str">
        <f>IF('III - Mapas'!F377="ERROH","O total de elementos do sexo masculino pertencentes ao pessoal de INFORMÁTICA não poderá ser superior ao apresentado no ponto 1.1 do quadro 1 para este grupo de pessoal.",IF('III - Mapas'!F377="ERROM","O total de elementos do sexo feminino pertencentes ao pessoal de INFORMÁTICA não poderá ser superior ao apresentado no ponto 1.1 do quadro 1 para este grupo de pessoal.",IF('III - Mapas'!G377="ERROH","O total de elementos do sexo masculino pertencentes ao pessoal TÉCNICO SUPERIOR não poderá ser superior ao apresentado no ponto 1.1 do quadro 1 para este grupo de pessoal.",IF('III - Mapas'!G377="ERROM","O total de elementos do sexo feminino pertencentes ao pessoal TÉCNICO SUPERIOR não poderá ser superior ao apresentado no ponto 1.1 do quadro 1 para este grupo de pessoal.",I51))))</f>
        <v>...</v>
      </c>
      <c r="I51" s="100" t="str">
        <f>IF('III - Mapas'!H377="ERROH","O total de elementos do sexo masculino pertencentes ao pessoal TÉCNICO não poderá ser superior ao apresentado no ponto 1.1 do quadro 1 para este grupo de pessoal.",IF('III - Mapas'!H377="ERROM","O total de elementos do sexo feminino pertencentes ao pessoal TÉCNICO não poderá ser superior ao apresentado no ponto 1.1 do quadro 1 para este grupo de pessoal.",IF('III - Mapas'!I377="ERROH","O total de elementos do sexo masculino pertencentes ao pessoal TÉC-PROFISSIONAL não poderá ser superior ao apresentado no ponto 1.1 do quadro 1 para este grupo de pessoal.",IF('III - Mapas'!I377="ERROM","O total de elementos do sexo feminino pertencentes ao pessoal TÉC-PROFISSIONAL não poderá ser superior ao apresentado no ponto 1.1 do quadro 1 para este grupo de pessoal.",J51))))</f>
        <v>...</v>
      </c>
      <c r="J51" s="100" t="str">
        <f>IF('III - Mapas'!J377="ERROH","O total de elementos do sexo masculino pertencentes ao pessoal ADMINISTRATIVO não poderá ser superior ao apresentado no ponto 1.1 do quadro 1 para este grupo de pessoal.",IF('III - Mapas'!J377="ERROM","O total de elementos do sexo feminino pertencentes ao pessoal ADMINISTRATIVO não poderá ser superior ao apresentado no ponto 1.1 do quadro 1 para este grupo de pessoal.",IF('III - Mapas'!K377="ERROH","O total de elementos do sexo masculino pertencentes ao pessoal de APOIO não poderá ser superior ao apresentado no ponto 1.1 do quadro 1 para este grupo de pessoal.",IF('III - Mapas'!K377="ERROM","O total de elementos do sexo feminino pertencentes ao pessoal de APOIO não poderá ser superior ao apresentado no ponto 1.1 do quadro 1 para este grupo de pessoal.",K51))))</f>
        <v>...</v>
      </c>
      <c r="K51" s="100" t="str">
        <f>IF('III - Mapas'!L377="ERROH","O total de elementos do sexo masculino pertencentes ao pessoal AUXILIAR não poderá ser superior ao apresentado no ponto 1.1 do quadro 1 para este grupo de pessoal.",IF('III - Mapas'!L377="ERROM","O total de elementos do sexo feminino pertencentes ao pessoal AUXILIAR não poderá ser superior ao apresentado no ponto 1.1 do quadro 1 para este grupo de pessoal.",IF('III - Mapas'!M377="ERROH","O total de elementos do sexo masculino pertencentes ao pessoal OPERÁRIO não poderá ser superior ao apresentado no ponto 1.1 do quadro 1 para este grupo de pessoal.",IF('III - Mapas'!M377="ERROM","O total de elementos do sexo feminino pertencentes ao pessoal OPERÁRIO não poderá ser superior ao apresentado no ponto 1.1 do quadro 1 para este grupo de pessoal.","..."))))</f>
        <v>...</v>
      </c>
      <c r="L51" s="100"/>
      <c r="M51" s="100"/>
      <c r="N51" s="100"/>
      <c r="O51" s="100"/>
      <c r="P51" s="110"/>
      <c r="Q51" s="110"/>
      <c r="R51" s="110"/>
      <c r="S51" s="110"/>
      <c r="T51" s="110"/>
      <c r="U51" s="110"/>
      <c r="V51" s="110"/>
      <c r="W51" s="110"/>
      <c r="X51" s="110"/>
      <c r="Y51" s="110"/>
      <c r="Z51" s="110"/>
      <c r="AA51" s="110"/>
      <c r="AB51" s="110"/>
      <c r="AC51" s="110"/>
      <c r="AD51" s="110"/>
      <c r="AE51" s="110"/>
      <c r="AF51" s="110"/>
      <c r="AG51" s="110"/>
      <c r="AH51" s="110"/>
      <c r="AI51" s="110"/>
      <c r="AJ51" s="110"/>
      <c r="AK51" s="110"/>
      <c r="AL51" s="110"/>
      <c r="AM51" s="110"/>
      <c r="AN51" s="110"/>
      <c r="AO51" s="110"/>
      <c r="AP51" s="110"/>
      <c r="AQ51" s="110"/>
      <c r="AR51" s="110"/>
      <c r="AS51" s="110"/>
      <c r="AT51" s="110"/>
      <c r="AU51" s="110"/>
      <c r="AV51" s="110"/>
      <c r="AW51" s="110"/>
      <c r="AX51" s="110"/>
      <c r="AY51" s="110"/>
      <c r="AZ51" s="110"/>
      <c r="BA51" s="110"/>
      <c r="BB51" s="110"/>
      <c r="BC51" s="110"/>
      <c r="BD51" s="110"/>
      <c r="BE51" s="110"/>
      <c r="BF51" s="110"/>
      <c r="BG51" s="110"/>
      <c r="BH51" s="110"/>
      <c r="BI51" s="110"/>
      <c r="BJ51" s="110"/>
      <c r="BK51" s="110"/>
      <c r="BL51" s="110"/>
      <c r="BM51" s="110"/>
      <c r="BN51" s="110"/>
      <c r="BO51" s="110"/>
      <c r="BP51" s="110"/>
      <c r="BQ51" s="110"/>
      <c r="BR51" s="110"/>
      <c r="BS51" s="110"/>
      <c r="BT51" s="110"/>
      <c r="BU51" s="110"/>
      <c r="BV51" s="110"/>
      <c r="BW51" s="110"/>
      <c r="BX51" s="110"/>
      <c r="BY51" s="110"/>
      <c r="BZ51" s="110"/>
      <c r="CA51" s="110"/>
      <c r="CB51" s="110"/>
      <c r="CC51" s="110"/>
      <c r="CD51" s="110"/>
      <c r="CE51" s="110"/>
      <c r="CF51" s="110"/>
      <c r="CG51" s="110"/>
      <c r="CH51" s="110"/>
      <c r="CI51" s="110"/>
      <c r="CJ51" s="110"/>
      <c r="CK51" s="110"/>
      <c r="CL51" s="110"/>
      <c r="CM51" s="110"/>
      <c r="CN51" s="110"/>
      <c r="CO51" s="110"/>
      <c r="CP51" s="110"/>
      <c r="CQ51" s="110"/>
      <c r="CR51" s="110"/>
      <c r="CS51" s="110"/>
      <c r="CT51" s="110"/>
      <c r="CU51" s="110"/>
      <c r="CV51" s="110"/>
      <c r="CW51" s="110"/>
      <c r="CX51" s="110"/>
      <c r="CY51" s="110"/>
      <c r="CZ51" s="110"/>
      <c r="DA51" s="110"/>
      <c r="DB51" s="110"/>
      <c r="DC51" s="110"/>
      <c r="DD51" s="110"/>
      <c r="DE51" s="110"/>
      <c r="DF51" s="110"/>
      <c r="DG51" s="110"/>
      <c r="DH51" s="110"/>
      <c r="DI51" s="110"/>
      <c r="DJ51" s="110"/>
      <c r="DK51" s="110"/>
      <c r="DL51" s="110"/>
      <c r="DM51" s="110"/>
      <c r="DN51" s="110"/>
      <c r="DO51" s="110"/>
      <c r="DP51" s="110"/>
      <c r="DQ51" s="110"/>
      <c r="DR51" s="110"/>
      <c r="DS51" s="110"/>
      <c r="DT51" s="110"/>
      <c r="DU51" s="110"/>
      <c r="DV51" s="110"/>
      <c r="DW51" s="110"/>
      <c r="DX51" s="110"/>
      <c r="DY51" s="110"/>
      <c r="DZ51" s="110"/>
      <c r="EA51" s="110"/>
      <c r="EB51" s="110"/>
      <c r="EC51" s="110"/>
      <c r="ED51" s="110"/>
      <c r="EE51" s="110"/>
      <c r="EF51" s="110"/>
      <c r="EG51" s="110"/>
      <c r="EH51" s="110"/>
      <c r="EI51" s="110"/>
      <c r="EJ51" s="110"/>
      <c r="EK51" s="110"/>
      <c r="EL51" s="110"/>
      <c r="EM51" s="110"/>
      <c r="EN51" s="110"/>
      <c r="EO51" s="110"/>
      <c r="EP51" s="110"/>
      <c r="EQ51" s="110"/>
      <c r="ER51" s="110"/>
      <c r="ES51" s="110"/>
      <c r="ET51" s="110"/>
      <c r="EU51" s="110"/>
      <c r="EV51" s="110"/>
      <c r="EW51" s="110"/>
      <c r="EX51" s="110"/>
      <c r="EY51" s="110"/>
      <c r="EZ51" s="110"/>
      <c r="FA51" s="110"/>
      <c r="FB51" s="110"/>
      <c r="FC51" s="110"/>
      <c r="FD51" s="110"/>
      <c r="FE51" s="110"/>
      <c r="FF51" s="110"/>
      <c r="FG51" s="110"/>
      <c r="FH51" s="110"/>
      <c r="FI51" s="110"/>
      <c r="FJ51" s="110"/>
      <c r="FK51" s="110"/>
      <c r="FL51" s="110"/>
      <c r="FM51" s="110"/>
      <c r="FN51" s="110"/>
      <c r="FO51" s="110"/>
      <c r="FP51" s="110"/>
      <c r="FQ51" s="110"/>
      <c r="FR51" s="110"/>
      <c r="FS51" s="110"/>
      <c r="FT51" s="110"/>
      <c r="FU51" s="110"/>
      <c r="FV51" s="110"/>
      <c r="FW51" s="110"/>
      <c r="FX51" s="110"/>
      <c r="FY51" s="110"/>
      <c r="FZ51" s="110"/>
      <c r="GA51" s="110"/>
      <c r="GB51" s="110"/>
      <c r="GC51" s="110"/>
      <c r="GD51" s="110"/>
      <c r="GE51" s="110"/>
      <c r="GF51" s="110"/>
      <c r="GG51" s="110"/>
      <c r="GH51" s="110"/>
      <c r="GI51" s="110"/>
      <c r="GJ51" s="110"/>
      <c r="GK51" s="110"/>
      <c r="GL51" s="110"/>
      <c r="GM51" s="110"/>
      <c r="GN51" s="110"/>
      <c r="GO51" s="110"/>
      <c r="GP51" s="110"/>
      <c r="GQ51" s="110"/>
      <c r="GR51" s="110"/>
      <c r="GS51" s="110"/>
      <c r="GT51" s="110"/>
      <c r="GU51" s="110"/>
      <c r="GV51" s="110"/>
      <c r="GW51" s="110"/>
      <c r="GX51" s="110"/>
      <c r="GY51" s="110"/>
      <c r="GZ51" s="110"/>
      <c r="HA51" s="110"/>
      <c r="HB51" s="110"/>
      <c r="HC51" s="110"/>
      <c r="HD51" s="110"/>
      <c r="HE51" s="110"/>
      <c r="HF51" s="110"/>
      <c r="HG51" s="110"/>
      <c r="HH51" s="110"/>
      <c r="HI51" s="110"/>
      <c r="HJ51" s="110"/>
      <c r="HK51" s="110"/>
      <c r="HL51" s="110"/>
      <c r="HM51" s="110"/>
      <c r="HN51" s="110"/>
      <c r="HO51" s="110"/>
      <c r="HP51" s="110"/>
      <c r="HQ51" s="110"/>
      <c r="HR51" s="110"/>
      <c r="HS51" s="110"/>
      <c r="HT51" s="110"/>
      <c r="HU51" s="110"/>
      <c r="HV51" s="110"/>
      <c r="HW51" s="110"/>
      <c r="HX51" s="110"/>
      <c r="HY51" s="110"/>
      <c r="HZ51" s="110"/>
      <c r="IA51" s="110"/>
      <c r="IB51" s="110"/>
      <c r="IC51" s="110"/>
      <c r="ID51" s="110"/>
      <c r="IE51" s="110"/>
      <c r="IF51" s="110"/>
      <c r="IG51" s="110"/>
      <c r="IH51" s="110"/>
      <c r="II51" s="110"/>
      <c r="IJ51" s="110"/>
      <c r="IK51" s="110"/>
      <c r="IL51" s="110"/>
      <c r="IM51" s="110"/>
      <c r="IN51" s="110"/>
      <c r="IO51" s="110"/>
      <c r="IP51" s="110"/>
      <c r="IQ51" s="110"/>
      <c r="IR51" s="110"/>
      <c r="IS51" s="110"/>
      <c r="IT51" s="110"/>
      <c r="IU51" s="110"/>
      <c r="IV51" s="110"/>
    </row>
    <row r="52" spans="2:256" ht="12.75" customHeight="1">
      <c r="B52" s="696"/>
      <c r="C52" s="696"/>
      <c r="D52" s="96"/>
      <c r="E52" s="109" t="str">
        <f>G51</f>
        <v>Por favor preencha todas as células em aberto. Se não existirem ocorrências a registar deverá introduzir o número zero.</v>
      </c>
      <c r="F52" s="109"/>
      <c r="G52" s="109"/>
      <c r="H52" s="109"/>
      <c r="I52" s="109"/>
      <c r="J52" s="109"/>
      <c r="K52" s="109"/>
      <c r="L52" s="109"/>
      <c r="M52" s="109"/>
      <c r="N52" s="109"/>
      <c r="O52" s="109"/>
      <c r="P52" s="105"/>
      <c r="Q52" s="105"/>
      <c r="R52" s="105"/>
      <c r="S52" s="105"/>
      <c r="T52" s="105"/>
      <c r="U52" s="105"/>
      <c r="V52" s="105"/>
      <c r="W52" s="105"/>
      <c r="X52" s="105"/>
      <c r="Y52" s="105"/>
      <c r="Z52" s="105"/>
      <c r="AA52" s="105"/>
      <c r="AB52" s="105"/>
      <c r="AC52" s="105"/>
      <c r="AD52" s="105"/>
      <c r="AE52" s="105"/>
      <c r="AF52" s="105"/>
      <c r="AG52" s="105"/>
      <c r="AH52" s="105"/>
      <c r="AI52" s="105"/>
      <c r="AJ52" s="105"/>
      <c r="AK52" s="105"/>
      <c r="AL52" s="105"/>
      <c r="AM52" s="105"/>
      <c r="AN52" s="105"/>
      <c r="AO52" s="105"/>
      <c r="AP52" s="105"/>
      <c r="AQ52" s="105"/>
      <c r="AR52" s="105"/>
      <c r="AS52" s="105"/>
      <c r="AT52" s="105"/>
      <c r="AU52" s="105"/>
      <c r="AV52" s="105"/>
      <c r="AW52" s="105"/>
      <c r="AX52" s="105"/>
      <c r="AY52" s="105"/>
      <c r="AZ52" s="105"/>
      <c r="BA52" s="105"/>
      <c r="BB52" s="105"/>
      <c r="BC52" s="105"/>
      <c r="BD52" s="105"/>
      <c r="BE52" s="105"/>
      <c r="BF52" s="105"/>
      <c r="BG52" s="105"/>
      <c r="BH52" s="105"/>
      <c r="BI52" s="105"/>
      <c r="BJ52" s="105"/>
      <c r="BK52" s="105"/>
      <c r="BL52" s="105"/>
      <c r="BM52" s="105"/>
      <c r="BN52" s="105"/>
      <c r="BO52" s="105"/>
      <c r="BP52" s="105"/>
      <c r="BQ52" s="105"/>
      <c r="BR52" s="105"/>
      <c r="BS52" s="105"/>
      <c r="BT52" s="105"/>
      <c r="BU52" s="105"/>
      <c r="BV52" s="105"/>
      <c r="BW52" s="105"/>
      <c r="BX52" s="105"/>
      <c r="BY52" s="105"/>
      <c r="BZ52" s="105"/>
      <c r="CA52" s="105"/>
      <c r="CB52" s="105"/>
      <c r="CC52" s="105"/>
      <c r="CD52" s="105"/>
      <c r="CE52" s="105"/>
      <c r="CF52" s="105"/>
      <c r="CG52" s="105"/>
      <c r="CH52" s="105"/>
      <c r="CI52" s="105"/>
      <c r="CJ52" s="105"/>
      <c r="CK52" s="105"/>
      <c r="CL52" s="105"/>
      <c r="CM52" s="105"/>
      <c r="CN52" s="105"/>
      <c r="CO52" s="105"/>
      <c r="CP52" s="105"/>
      <c r="CQ52" s="105"/>
      <c r="CR52" s="105"/>
      <c r="CS52" s="105"/>
      <c r="CT52" s="105"/>
      <c r="CU52" s="105"/>
      <c r="CV52" s="105"/>
      <c r="CW52" s="105"/>
      <c r="CX52" s="105"/>
      <c r="CY52" s="105"/>
      <c r="CZ52" s="105"/>
      <c r="DA52" s="105"/>
      <c r="DB52" s="105"/>
      <c r="DC52" s="105"/>
      <c r="DD52" s="105"/>
      <c r="DE52" s="105"/>
      <c r="DF52" s="105"/>
      <c r="DG52" s="105"/>
      <c r="DH52" s="105"/>
      <c r="DI52" s="105"/>
      <c r="DJ52" s="105"/>
      <c r="DK52" s="105"/>
      <c r="DL52" s="105"/>
      <c r="DM52" s="105"/>
      <c r="DN52" s="105"/>
      <c r="DO52" s="105"/>
      <c r="DP52" s="105"/>
      <c r="DQ52" s="105"/>
      <c r="DR52" s="105"/>
      <c r="DS52" s="105"/>
      <c r="DT52" s="105"/>
      <c r="DU52" s="105"/>
      <c r="DV52" s="105"/>
      <c r="DW52" s="105"/>
      <c r="DX52" s="105"/>
      <c r="DY52" s="105"/>
      <c r="DZ52" s="105"/>
      <c r="EA52" s="105"/>
      <c r="EB52" s="105"/>
      <c r="EC52" s="105"/>
      <c r="ED52" s="105"/>
      <c r="EE52" s="105"/>
      <c r="EF52" s="105"/>
      <c r="EG52" s="105"/>
      <c r="EH52" s="105"/>
      <c r="EI52" s="105"/>
      <c r="EJ52" s="105"/>
      <c r="EK52" s="105"/>
      <c r="EL52" s="105"/>
      <c r="EM52" s="105"/>
      <c r="EN52" s="105"/>
      <c r="EO52" s="105"/>
      <c r="EP52" s="105"/>
      <c r="EQ52" s="105"/>
      <c r="ER52" s="105"/>
      <c r="ES52" s="105"/>
      <c r="ET52" s="105"/>
      <c r="EU52" s="105"/>
      <c r="EV52" s="105"/>
      <c r="EW52" s="105"/>
      <c r="EX52" s="105"/>
      <c r="EY52" s="105"/>
      <c r="EZ52" s="105"/>
      <c r="FA52" s="105"/>
      <c r="FB52" s="105"/>
      <c r="FC52" s="105"/>
      <c r="FD52" s="105"/>
      <c r="FE52" s="105"/>
      <c r="FF52" s="105"/>
      <c r="FG52" s="105"/>
      <c r="FH52" s="105"/>
      <c r="FI52" s="105"/>
      <c r="FJ52" s="105"/>
      <c r="FK52" s="105"/>
      <c r="FL52" s="105"/>
      <c r="FM52" s="105"/>
      <c r="FN52" s="105"/>
      <c r="FO52" s="105"/>
      <c r="FP52" s="105"/>
      <c r="FQ52" s="105"/>
      <c r="FR52" s="105"/>
      <c r="FS52" s="105"/>
      <c r="FT52" s="105"/>
      <c r="FU52" s="105"/>
      <c r="FV52" s="105"/>
      <c r="FW52" s="105"/>
      <c r="FX52" s="105"/>
      <c r="FY52" s="105"/>
      <c r="FZ52" s="105"/>
      <c r="GA52" s="105"/>
      <c r="GB52" s="105"/>
      <c r="GC52" s="105"/>
      <c r="GD52" s="105"/>
      <c r="GE52" s="105"/>
      <c r="GF52" s="105"/>
      <c r="GG52" s="105"/>
      <c r="GH52" s="105"/>
      <c r="GI52" s="105"/>
      <c r="GJ52" s="105"/>
      <c r="GK52" s="105"/>
      <c r="GL52" s="105"/>
      <c r="GM52" s="105"/>
      <c r="GN52" s="105"/>
      <c r="GO52" s="105"/>
      <c r="GP52" s="105"/>
      <c r="GQ52" s="105"/>
      <c r="GR52" s="105"/>
      <c r="GS52" s="105"/>
      <c r="GT52" s="105"/>
      <c r="GU52" s="105"/>
      <c r="GV52" s="105"/>
      <c r="GW52" s="105"/>
      <c r="GX52" s="105"/>
      <c r="GY52" s="105"/>
      <c r="GZ52" s="105"/>
      <c r="HA52" s="105"/>
      <c r="HB52" s="105"/>
      <c r="HC52" s="105"/>
      <c r="HD52" s="105"/>
      <c r="HE52" s="105"/>
      <c r="HF52" s="105"/>
      <c r="HG52" s="105"/>
      <c r="HH52" s="105"/>
      <c r="HI52" s="105"/>
      <c r="HJ52" s="105"/>
      <c r="HK52" s="105"/>
      <c r="HL52" s="105"/>
      <c r="HM52" s="105"/>
      <c r="HN52" s="105"/>
      <c r="HO52" s="105"/>
      <c r="HP52" s="105"/>
      <c r="HQ52" s="105"/>
      <c r="HR52" s="105"/>
      <c r="HS52" s="105"/>
      <c r="HT52" s="105"/>
      <c r="HU52" s="105"/>
      <c r="HV52" s="105"/>
      <c r="HW52" s="105"/>
      <c r="HX52" s="105"/>
      <c r="HY52" s="105"/>
      <c r="HZ52" s="105"/>
      <c r="IA52" s="105"/>
      <c r="IB52" s="105"/>
      <c r="IC52" s="105"/>
      <c r="ID52" s="105"/>
      <c r="IE52" s="105"/>
      <c r="IF52" s="105"/>
      <c r="IG52" s="105"/>
      <c r="IH52" s="105"/>
      <c r="II52" s="105"/>
      <c r="IJ52" s="105"/>
      <c r="IK52" s="105"/>
      <c r="IL52" s="105"/>
      <c r="IM52" s="105"/>
      <c r="IN52" s="105"/>
      <c r="IO52" s="105"/>
      <c r="IP52" s="105"/>
      <c r="IQ52" s="105"/>
      <c r="IR52" s="105"/>
      <c r="IS52" s="105"/>
      <c r="IT52" s="105"/>
      <c r="IU52" s="105"/>
      <c r="IV52" s="105"/>
    </row>
    <row r="53" ht="12.75" customHeight="1"/>
    <row r="54" spans="2:256" s="182" customFormat="1" ht="12.75" customHeight="1">
      <c r="B54" s="697" t="s">
        <v>474</v>
      </c>
      <c r="C54" s="697"/>
      <c r="D54" s="176"/>
      <c r="E54" s="177" t="str">
        <f>IF(E55="...","Preenchido",IF(E55="Por favor preencha todas as células em aberto. Se não existirem ocorrências a registar deverá introduzir o número zero.","Por preencher","Preenchido com erros!"))</f>
        <v>Por preencher</v>
      </c>
      <c r="F54" s="178"/>
      <c r="G54" s="179" t="str">
        <f>IF('III - Mapas'!P388&lt;&gt;0,"Por favor preencha todas as células em aberto. Se não existirem ocorrências a registar deverá introduzir o número zero.",H54)</f>
        <v>Por favor preencha todas as células em aberto. Se não existirem ocorrências a registar deverá introduzir o número zero.</v>
      </c>
      <c r="H54" s="179" t="str">
        <f>IF('III - Mapas'!D421="ERROH","O total de horários de elementos de sexo masculino pertencentes aos ÓRGÃOS DE GESTÃO, deverá coincidir com o apresentado no ponto 1.1 do quadro 1 para este grupo de pessoal.",IF('III - Mapas'!D421="ERROM","O total de horários de elementos de sexo feminino pertencentes aos ÓRGÃOS DE GESTÃO, deverá coincidir com o apresentado no ponto 1.1 do quadro 1 para este grupo de pessoal.",IF('III - Mapas'!E421="ERROH","O total de horários de elementos de sexo masculino pertencentes ao pessoal DOCENTE, deverá coincidir com o apresentado no ponto 1.1 do quadro 1 para este grupo de pessoal.",IF('III - Mapas'!E421="ERROM","O total de horários de elementos de sexo feminino pertencentes ao pessoal DOCENTE, deverá coincidir com o apresentado no ponto 1.1 do quadro 1 para este grupo de pessoal.",I54))))</f>
        <v>...</v>
      </c>
      <c r="I54" s="180" t="str">
        <f>IF('III - Mapas'!F421="ERROH","O total de horários de elementos de sexo masculino pertencentes ao grupo de pessoal de INFORMÁTICA, deverá coincidir com o apresentado no ponto 1.1 do quadro 1.",IF('III - Mapas'!F421="ERROM","O total de horários de elementos de sexo feminino pertencentes ao grupo de pessoal de INFORMÁTICA, deverá coincidir com o apresentado no ponto 1.1 do quadro 1.",IF('III - Mapas'!G421="ERROH","O total de horários de elementos de sexo masculino pertencentes ao grupo de pessoal TÉCNICO SUPERIOR, deverá coincidir com o apresentado no ponto 1.1 do quadro 1.",IF('III - Mapas'!G421="ERROM","O total de horários de elementos de sexo feminino pertencentes ao grupo de pessoal TÉCNICO SUPERIOR, deverá coincidir com o apresentado no ponto 1.1 do quadro 1.",J54))))</f>
        <v>...</v>
      </c>
      <c r="J54" s="180" t="str">
        <f>IF('III - Mapas'!H421="ERROH","O total de horários de elementos de sexo masculino pertencentes ao grupo de pessoal TÉCNICO, deverá coincidir com o apresentado no ponto 1.1 do quadro 1.",IF('III - Mapas'!H421="ERROM","O total de horários de elementos de sexo feminino pertencentes ao grupo de pessoal TÉCNICO, deverá coincidir com o apresentado no ponto 1.1 do quadro 1.",IF('III - Mapas'!I421="ERROH","O total de horários de elementos de sexo masculino pertencentes ao grupo de pessoal TÉC-PROFISSIONAL, deverá coincidir com o apresentado no ponto 1.1 do quadro 1.",IF('III - Mapas'!I421="ERROM","O total de horários de elementos de sexo feminino pertencentes ao grupo de pessoal TÉC-PROFISSIONAL, deverá coincidir com o apresentado no ponto 1.1 do quadro 1.",K54))))</f>
        <v>...</v>
      </c>
      <c r="K54" s="180" t="str">
        <f>IF('III - Mapas'!J421="ERROH","O total de horários de elementos de sexo masculino pertencentes ao grupo de pessoal ADMINISTRATIVO, deverá coincidir com o apresentado no ponto 1.1 do quadro 1.",IF('III - Mapas'!J421="ERROM","O total de horários de elementos de sexo feminino pertencentes ao grupo de pessoal ADMINISTRATIVO, deverá coincidir com o apresentado no ponto 1.1 do quadro 1.",IF('III - Mapas'!K421="ERROH","O total de horários de elementos de sexo masculino pertencentes ao grupo de pessoal de APOIO, deverá coincidir com o apresentado no ponto 1.1 do quadro 1.",IF('III - Mapas'!K421="ERROM","O total de horários de elementos de sexo feminino pertencentes ao grupo de pessoal de APOIO, deverá coincidir com o apresentado no ponto 1.1 do quadro 1.",L54))))</f>
        <v>...</v>
      </c>
      <c r="L54" s="180" t="str">
        <f>IF('III - Mapas'!L421="ERROH","O total de horários de elementos de sexo masculino pertencentes ao grupo de pessoal AUXILIAR, deverá coincidir com o apresentado no ponto 1.1 do quadro 1.",IF('III - Mapas'!L421="ERROM","O total de horários de elementos de sexo feminino pertencentes ao grupo de pessoal AUXILIAR, deverá coincidir com o apresentado no ponto 1.1 do quadro 1.",IF('III - Mapas'!M421="ERROH","O total de horários de elementos de sexo masculino pertencentes ao grupo de pessoal OPERÁRIO, deverá coincidir com o apresentado no ponto 1.1 do quadro 1.",IF('III - Mapas'!M421="ERROM","O total de horários de elementos de sexo feminino pertencentes ao grupo de pessoal OPERÁRIO, deverá coincidir com o apresentado no ponto 1.1 do quadro 1.","..."))))</f>
        <v>...</v>
      </c>
      <c r="M54" s="180"/>
      <c r="N54" s="180"/>
      <c r="O54" s="180"/>
      <c r="P54" s="181"/>
      <c r="Q54" s="181"/>
      <c r="R54" s="181"/>
      <c r="S54" s="181"/>
      <c r="T54" s="181"/>
      <c r="U54" s="181"/>
      <c r="V54" s="181"/>
      <c r="W54" s="181"/>
      <c r="X54" s="181"/>
      <c r="Y54" s="181"/>
      <c r="Z54" s="181"/>
      <c r="AA54" s="181"/>
      <c r="AB54" s="181"/>
      <c r="AC54" s="181"/>
      <c r="AD54" s="181"/>
      <c r="AE54" s="181"/>
      <c r="AF54" s="181"/>
      <c r="AG54" s="181"/>
      <c r="AH54" s="181"/>
      <c r="AI54" s="181"/>
      <c r="AJ54" s="181"/>
      <c r="AK54" s="181"/>
      <c r="AL54" s="181"/>
      <c r="AM54" s="181"/>
      <c r="AN54" s="181"/>
      <c r="AO54" s="181"/>
      <c r="AP54" s="181"/>
      <c r="AQ54" s="181"/>
      <c r="AR54" s="181"/>
      <c r="AS54" s="181"/>
      <c r="AT54" s="181"/>
      <c r="AU54" s="181"/>
      <c r="AV54" s="181"/>
      <c r="AW54" s="181"/>
      <c r="AX54" s="181"/>
      <c r="AY54" s="181"/>
      <c r="AZ54" s="181"/>
      <c r="BA54" s="181"/>
      <c r="BB54" s="181"/>
      <c r="BC54" s="181"/>
      <c r="BD54" s="181"/>
      <c r="BE54" s="181"/>
      <c r="BF54" s="181"/>
      <c r="BG54" s="181"/>
      <c r="BH54" s="181"/>
      <c r="BI54" s="181"/>
      <c r="BJ54" s="181"/>
      <c r="BK54" s="181"/>
      <c r="BL54" s="181"/>
      <c r="BM54" s="181"/>
      <c r="BN54" s="181"/>
      <c r="BO54" s="181"/>
      <c r="BP54" s="181"/>
      <c r="BQ54" s="181"/>
      <c r="BR54" s="181"/>
      <c r="BS54" s="181"/>
      <c r="BT54" s="181"/>
      <c r="BU54" s="181"/>
      <c r="BV54" s="181"/>
      <c r="BW54" s="181"/>
      <c r="BX54" s="181"/>
      <c r="BY54" s="181"/>
      <c r="BZ54" s="181"/>
      <c r="CA54" s="181"/>
      <c r="CB54" s="181"/>
      <c r="CC54" s="181"/>
      <c r="CD54" s="181"/>
      <c r="CE54" s="181"/>
      <c r="CF54" s="181"/>
      <c r="CG54" s="181"/>
      <c r="CH54" s="181"/>
      <c r="CI54" s="181"/>
      <c r="CJ54" s="181"/>
      <c r="CK54" s="181"/>
      <c r="CL54" s="181"/>
      <c r="CM54" s="181"/>
      <c r="CN54" s="181"/>
      <c r="CO54" s="181"/>
      <c r="CP54" s="181"/>
      <c r="CQ54" s="181"/>
      <c r="CR54" s="181"/>
      <c r="CS54" s="181"/>
      <c r="CT54" s="181"/>
      <c r="CU54" s="181"/>
      <c r="CV54" s="181"/>
      <c r="CW54" s="181"/>
      <c r="CX54" s="181"/>
      <c r="CY54" s="181"/>
      <c r="CZ54" s="181"/>
      <c r="DA54" s="181"/>
      <c r="DB54" s="181"/>
      <c r="DC54" s="181"/>
      <c r="DD54" s="181"/>
      <c r="DE54" s="181"/>
      <c r="DF54" s="181"/>
      <c r="DG54" s="181"/>
      <c r="DH54" s="181"/>
      <c r="DI54" s="181"/>
      <c r="DJ54" s="181"/>
      <c r="DK54" s="181"/>
      <c r="DL54" s="181"/>
      <c r="DM54" s="181"/>
      <c r="DN54" s="181"/>
      <c r="DO54" s="181"/>
      <c r="DP54" s="181"/>
      <c r="DQ54" s="181"/>
      <c r="DR54" s="181"/>
      <c r="DS54" s="181"/>
      <c r="DT54" s="181"/>
      <c r="DU54" s="181"/>
      <c r="DV54" s="181"/>
      <c r="DW54" s="181"/>
      <c r="DX54" s="181"/>
      <c r="DY54" s="181"/>
      <c r="DZ54" s="181"/>
      <c r="EA54" s="181"/>
      <c r="EB54" s="181"/>
      <c r="EC54" s="181"/>
      <c r="ED54" s="181"/>
      <c r="EE54" s="181"/>
      <c r="EF54" s="181"/>
      <c r="EG54" s="181"/>
      <c r="EH54" s="181"/>
      <c r="EI54" s="181"/>
      <c r="EJ54" s="181"/>
      <c r="EK54" s="181"/>
      <c r="EL54" s="181"/>
      <c r="EM54" s="181"/>
      <c r="EN54" s="181"/>
      <c r="EO54" s="181"/>
      <c r="EP54" s="181"/>
      <c r="EQ54" s="181"/>
      <c r="ER54" s="181"/>
      <c r="ES54" s="181"/>
      <c r="ET54" s="181"/>
      <c r="EU54" s="181"/>
      <c r="EV54" s="181"/>
      <c r="EW54" s="181"/>
      <c r="EX54" s="181"/>
      <c r="EY54" s="181"/>
      <c r="EZ54" s="181"/>
      <c r="FA54" s="181"/>
      <c r="FB54" s="181"/>
      <c r="FC54" s="181"/>
      <c r="FD54" s="181"/>
      <c r="FE54" s="181"/>
      <c r="FF54" s="181"/>
      <c r="FG54" s="181"/>
      <c r="FH54" s="181"/>
      <c r="FI54" s="181"/>
      <c r="FJ54" s="181"/>
      <c r="FK54" s="181"/>
      <c r="FL54" s="181"/>
      <c r="FM54" s="181"/>
      <c r="FN54" s="181"/>
      <c r="FO54" s="181"/>
      <c r="FP54" s="181"/>
      <c r="FQ54" s="181"/>
      <c r="FR54" s="181"/>
      <c r="FS54" s="181"/>
      <c r="FT54" s="181"/>
      <c r="FU54" s="181"/>
      <c r="FV54" s="181"/>
      <c r="FW54" s="181"/>
      <c r="FX54" s="181"/>
      <c r="FY54" s="181"/>
      <c r="FZ54" s="181"/>
      <c r="GA54" s="181"/>
      <c r="GB54" s="181"/>
      <c r="GC54" s="181"/>
      <c r="GD54" s="181"/>
      <c r="GE54" s="181"/>
      <c r="GF54" s="181"/>
      <c r="GG54" s="181"/>
      <c r="GH54" s="181"/>
      <c r="GI54" s="181"/>
      <c r="GJ54" s="181"/>
      <c r="GK54" s="181"/>
      <c r="GL54" s="181"/>
      <c r="GM54" s="181"/>
      <c r="GN54" s="181"/>
      <c r="GO54" s="181"/>
      <c r="GP54" s="181"/>
      <c r="GQ54" s="181"/>
      <c r="GR54" s="181"/>
      <c r="GS54" s="181"/>
      <c r="GT54" s="181"/>
      <c r="GU54" s="181"/>
      <c r="GV54" s="181"/>
      <c r="GW54" s="181"/>
      <c r="GX54" s="181"/>
      <c r="GY54" s="181"/>
      <c r="GZ54" s="181"/>
      <c r="HA54" s="181"/>
      <c r="HB54" s="181"/>
      <c r="HC54" s="181"/>
      <c r="HD54" s="181"/>
      <c r="HE54" s="181"/>
      <c r="HF54" s="181"/>
      <c r="HG54" s="181"/>
      <c r="HH54" s="181"/>
      <c r="HI54" s="181"/>
      <c r="HJ54" s="181"/>
      <c r="HK54" s="181"/>
      <c r="HL54" s="181"/>
      <c r="HM54" s="181"/>
      <c r="HN54" s="181"/>
      <c r="HO54" s="181"/>
      <c r="HP54" s="181"/>
      <c r="HQ54" s="181"/>
      <c r="HR54" s="181"/>
      <c r="HS54" s="181"/>
      <c r="HT54" s="181"/>
      <c r="HU54" s="181"/>
      <c r="HV54" s="181"/>
      <c r="HW54" s="181"/>
      <c r="HX54" s="181"/>
      <c r="HY54" s="181"/>
      <c r="HZ54" s="181"/>
      <c r="IA54" s="181"/>
      <c r="IB54" s="181"/>
      <c r="IC54" s="181"/>
      <c r="ID54" s="181"/>
      <c r="IE54" s="181"/>
      <c r="IF54" s="181"/>
      <c r="IG54" s="181"/>
      <c r="IH54" s="181"/>
      <c r="II54" s="181"/>
      <c r="IJ54" s="181"/>
      <c r="IK54" s="181"/>
      <c r="IL54" s="181"/>
      <c r="IM54" s="181"/>
      <c r="IN54" s="181"/>
      <c r="IO54" s="181"/>
      <c r="IP54" s="181"/>
      <c r="IQ54" s="181"/>
      <c r="IR54" s="181"/>
      <c r="IS54" s="181"/>
      <c r="IT54" s="181"/>
      <c r="IU54" s="181"/>
      <c r="IV54" s="181"/>
    </row>
    <row r="55" spans="2:256" s="182" customFormat="1" ht="12.75" customHeight="1">
      <c r="B55" s="698"/>
      <c r="C55" s="698"/>
      <c r="D55" s="176"/>
      <c r="E55" s="183" t="str">
        <f>G54</f>
        <v>Por favor preencha todas as células em aberto. Se não existirem ocorrências a registar deverá introduzir o número zero.</v>
      </c>
      <c r="F55" s="183"/>
      <c r="G55" s="183"/>
      <c r="H55" s="183"/>
      <c r="I55" s="183"/>
      <c r="J55" s="183"/>
      <c r="K55" s="183"/>
      <c r="L55" s="183"/>
      <c r="M55" s="183"/>
      <c r="N55" s="183"/>
      <c r="O55" s="183"/>
      <c r="P55" s="184"/>
      <c r="Q55" s="184"/>
      <c r="R55" s="184"/>
      <c r="S55" s="184"/>
      <c r="T55" s="184"/>
      <c r="U55" s="184"/>
      <c r="V55" s="184"/>
      <c r="W55" s="184"/>
      <c r="X55" s="184"/>
      <c r="Y55" s="184"/>
      <c r="Z55" s="184"/>
      <c r="AA55" s="184"/>
      <c r="AB55" s="184"/>
      <c r="AC55" s="184"/>
      <c r="AD55" s="184"/>
      <c r="AE55" s="184"/>
      <c r="AF55" s="184"/>
      <c r="AG55" s="184"/>
      <c r="AH55" s="184"/>
      <c r="AI55" s="184"/>
      <c r="AJ55" s="184"/>
      <c r="AK55" s="184"/>
      <c r="AL55" s="184"/>
      <c r="AM55" s="184"/>
      <c r="AN55" s="184"/>
      <c r="AO55" s="184"/>
      <c r="AP55" s="184"/>
      <c r="AQ55" s="184"/>
      <c r="AR55" s="184"/>
      <c r="AS55" s="184"/>
      <c r="AT55" s="184"/>
      <c r="AU55" s="184"/>
      <c r="AV55" s="184"/>
      <c r="AW55" s="184"/>
      <c r="AX55" s="184"/>
      <c r="AY55" s="184"/>
      <c r="AZ55" s="184"/>
      <c r="BA55" s="184"/>
      <c r="BB55" s="184"/>
      <c r="BC55" s="184"/>
      <c r="BD55" s="184"/>
      <c r="BE55" s="184"/>
      <c r="BF55" s="184"/>
      <c r="BG55" s="184"/>
      <c r="BH55" s="184"/>
      <c r="BI55" s="184"/>
      <c r="BJ55" s="184"/>
      <c r="BK55" s="184"/>
      <c r="BL55" s="184"/>
      <c r="BM55" s="184"/>
      <c r="BN55" s="184"/>
      <c r="BO55" s="184"/>
      <c r="BP55" s="184"/>
      <c r="BQ55" s="184"/>
      <c r="BR55" s="184"/>
      <c r="BS55" s="184"/>
      <c r="BT55" s="184"/>
      <c r="BU55" s="184"/>
      <c r="BV55" s="184"/>
      <c r="BW55" s="184"/>
      <c r="BX55" s="184"/>
      <c r="BY55" s="184"/>
      <c r="BZ55" s="184"/>
      <c r="CA55" s="184"/>
      <c r="CB55" s="184"/>
      <c r="CC55" s="184"/>
      <c r="CD55" s="184"/>
      <c r="CE55" s="184"/>
      <c r="CF55" s="184"/>
      <c r="CG55" s="184"/>
      <c r="CH55" s="184"/>
      <c r="CI55" s="184"/>
      <c r="CJ55" s="184"/>
      <c r="CK55" s="184"/>
      <c r="CL55" s="184"/>
      <c r="CM55" s="184"/>
      <c r="CN55" s="184"/>
      <c r="CO55" s="184"/>
      <c r="CP55" s="184"/>
      <c r="CQ55" s="184"/>
      <c r="CR55" s="184"/>
      <c r="CS55" s="184"/>
      <c r="CT55" s="184"/>
      <c r="CU55" s="184"/>
      <c r="CV55" s="184"/>
      <c r="CW55" s="184"/>
      <c r="CX55" s="184"/>
      <c r="CY55" s="184"/>
      <c r="CZ55" s="184"/>
      <c r="DA55" s="184"/>
      <c r="DB55" s="184"/>
      <c r="DC55" s="184"/>
      <c r="DD55" s="184"/>
      <c r="DE55" s="184"/>
      <c r="DF55" s="184"/>
      <c r="DG55" s="184"/>
      <c r="DH55" s="184"/>
      <c r="DI55" s="184"/>
      <c r="DJ55" s="184"/>
      <c r="DK55" s="184"/>
      <c r="DL55" s="184"/>
      <c r="DM55" s="184"/>
      <c r="DN55" s="184"/>
      <c r="DO55" s="184"/>
      <c r="DP55" s="184"/>
      <c r="DQ55" s="184"/>
      <c r="DR55" s="184"/>
      <c r="DS55" s="184"/>
      <c r="DT55" s="184"/>
      <c r="DU55" s="184"/>
      <c r="DV55" s="184"/>
      <c r="DW55" s="184"/>
      <c r="DX55" s="184"/>
      <c r="DY55" s="184"/>
      <c r="DZ55" s="184"/>
      <c r="EA55" s="184"/>
      <c r="EB55" s="184"/>
      <c r="EC55" s="184"/>
      <c r="ED55" s="184"/>
      <c r="EE55" s="184"/>
      <c r="EF55" s="184"/>
      <c r="EG55" s="184"/>
      <c r="EH55" s="184"/>
      <c r="EI55" s="184"/>
      <c r="EJ55" s="184"/>
      <c r="EK55" s="184"/>
      <c r="EL55" s="184"/>
      <c r="EM55" s="184"/>
      <c r="EN55" s="184"/>
      <c r="EO55" s="184"/>
      <c r="EP55" s="184"/>
      <c r="EQ55" s="184"/>
      <c r="ER55" s="184"/>
      <c r="ES55" s="184"/>
      <c r="ET55" s="184"/>
      <c r="EU55" s="184"/>
      <c r="EV55" s="184"/>
      <c r="EW55" s="184"/>
      <c r="EX55" s="184"/>
      <c r="EY55" s="184"/>
      <c r="EZ55" s="184"/>
      <c r="FA55" s="184"/>
      <c r="FB55" s="184"/>
      <c r="FC55" s="184"/>
      <c r="FD55" s="184"/>
      <c r="FE55" s="184"/>
      <c r="FF55" s="184"/>
      <c r="FG55" s="184"/>
      <c r="FH55" s="184"/>
      <c r="FI55" s="184"/>
      <c r="FJ55" s="184"/>
      <c r="FK55" s="184"/>
      <c r="FL55" s="184"/>
      <c r="FM55" s="184"/>
      <c r="FN55" s="184"/>
      <c r="FO55" s="184"/>
      <c r="FP55" s="184"/>
      <c r="FQ55" s="184"/>
      <c r="FR55" s="184"/>
      <c r="FS55" s="184"/>
      <c r="FT55" s="184"/>
      <c r="FU55" s="184"/>
      <c r="FV55" s="184"/>
      <c r="FW55" s="184"/>
      <c r="FX55" s="184"/>
      <c r="FY55" s="184"/>
      <c r="FZ55" s="184"/>
      <c r="GA55" s="184"/>
      <c r="GB55" s="184"/>
      <c r="GC55" s="184"/>
      <c r="GD55" s="184"/>
      <c r="GE55" s="184"/>
      <c r="GF55" s="184"/>
      <c r="GG55" s="184"/>
      <c r="GH55" s="184"/>
      <c r="GI55" s="184"/>
      <c r="GJ55" s="184"/>
      <c r="GK55" s="184"/>
      <c r="GL55" s="184"/>
      <c r="GM55" s="184"/>
      <c r="GN55" s="184"/>
      <c r="GO55" s="184"/>
      <c r="GP55" s="184"/>
      <c r="GQ55" s="184"/>
      <c r="GR55" s="184"/>
      <c r="GS55" s="184"/>
      <c r="GT55" s="184"/>
      <c r="GU55" s="184"/>
      <c r="GV55" s="184"/>
      <c r="GW55" s="184"/>
      <c r="GX55" s="184"/>
      <c r="GY55" s="184"/>
      <c r="GZ55" s="184"/>
      <c r="HA55" s="184"/>
      <c r="HB55" s="184"/>
      <c r="HC55" s="184"/>
      <c r="HD55" s="184"/>
      <c r="HE55" s="184"/>
      <c r="HF55" s="184"/>
      <c r="HG55" s="184"/>
      <c r="HH55" s="184"/>
      <c r="HI55" s="184"/>
      <c r="HJ55" s="184"/>
      <c r="HK55" s="184"/>
      <c r="HL55" s="184"/>
      <c r="HM55" s="184"/>
      <c r="HN55" s="184"/>
      <c r="HO55" s="184"/>
      <c r="HP55" s="184"/>
      <c r="HQ55" s="184"/>
      <c r="HR55" s="184"/>
      <c r="HS55" s="184"/>
      <c r="HT55" s="184"/>
      <c r="HU55" s="184"/>
      <c r="HV55" s="184"/>
      <c r="HW55" s="184"/>
      <c r="HX55" s="184"/>
      <c r="HY55" s="184"/>
      <c r="HZ55" s="184"/>
      <c r="IA55" s="184"/>
      <c r="IB55" s="184"/>
      <c r="IC55" s="184"/>
      <c r="ID55" s="184"/>
      <c r="IE55" s="184"/>
      <c r="IF55" s="184"/>
      <c r="IG55" s="184"/>
      <c r="IH55" s="184"/>
      <c r="II55" s="184"/>
      <c r="IJ55" s="184"/>
      <c r="IK55" s="184"/>
      <c r="IL55" s="184"/>
      <c r="IM55" s="184"/>
      <c r="IN55" s="184"/>
      <c r="IO55" s="184"/>
      <c r="IP55" s="184"/>
      <c r="IQ55" s="184"/>
      <c r="IR55" s="184"/>
      <c r="IS55" s="184"/>
      <c r="IT55" s="184"/>
      <c r="IU55" s="184"/>
      <c r="IV55" s="184"/>
    </row>
    <row r="56" ht="12.75" customHeight="1"/>
    <row r="57" spans="2:256" s="182" customFormat="1" ht="12.75" customHeight="1">
      <c r="B57" s="697" t="s">
        <v>473</v>
      </c>
      <c r="C57" s="697"/>
      <c r="E57" s="177" t="str">
        <f>IF(E58="...","Preenchido",IF(E58="Por favor preencha todas as células em aberto. Se não existirem ocorrências a registar deverá introduzir o número zero.","Por preencher","Preenchido com erros!"))</f>
        <v>Por preencher</v>
      </c>
      <c r="F57" s="178"/>
      <c r="G57" s="179" t="str">
        <f>IF('III - Mapas'!J433&lt;&gt;0,"Por favor preencha todas as células em aberto. Se não existirem ocorrências a registar deverá introduzir o número zero.",IF('III - Mapas'!H514&lt;&gt;0,"...",H57))</f>
        <v>Por favor preencha todas as células em aberto. Se não existirem ocorrências a registar deverá introduzir o número zero.</v>
      </c>
      <c r="H57" s="179" t="str">
        <f>IF('III - Mapas'!K435="ERRO1","Ao fazer referência ao nº de horas de trabalho extraordinário no ponto 1.18.1, deverá obrigatoriamente fazer constar os encargos correspondentes no ponto 2.2 do quadro 2.",IF('III - Mapas'!K444="ERRO1","Ao fazer referência ao nº de horas de trabalho nocturno no ponto 1.18.4, deverá obrigatoriamente fazer constar os encargos correspondentes no ponto 2.3 do quadro 2.",IF('III - Mapas'!K453="ERRO1","Ao fazer referência ao nº de horas de trabalho prestado em dias de descanso complementar, semanal e feriados nos pontos 1.18.5, 1.18.6 e 1.18.7, deverá obrigatoriamente fazer constar os encargos correspondentes no ponto 2.4 do quadro 2.","...")))</f>
        <v>...</v>
      </c>
      <c r="I57" s="180"/>
      <c r="J57" s="180"/>
      <c r="K57" s="180"/>
      <c r="L57" s="180"/>
      <c r="M57" s="180"/>
      <c r="N57" s="180"/>
      <c r="O57" s="180"/>
      <c r="P57" s="181"/>
      <c r="Q57" s="181"/>
      <c r="R57" s="181"/>
      <c r="S57" s="181"/>
      <c r="T57" s="181"/>
      <c r="U57" s="181"/>
      <c r="V57" s="181"/>
      <c r="W57" s="181"/>
      <c r="X57" s="181"/>
      <c r="Y57" s="181"/>
      <c r="Z57" s="181"/>
      <c r="AA57" s="181"/>
      <c r="AB57" s="181"/>
      <c r="AC57" s="181"/>
      <c r="AD57" s="181"/>
      <c r="AE57" s="181"/>
      <c r="AF57" s="181"/>
      <c r="AG57" s="181"/>
      <c r="AH57" s="181"/>
      <c r="AI57" s="181"/>
      <c r="AJ57" s="181"/>
      <c r="AK57" s="181"/>
      <c r="AL57" s="181"/>
      <c r="AM57" s="181"/>
      <c r="AN57" s="181"/>
      <c r="AO57" s="181"/>
      <c r="AP57" s="181"/>
      <c r="AQ57" s="181"/>
      <c r="AR57" s="181"/>
      <c r="AS57" s="181"/>
      <c r="AT57" s="181"/>
      <c r="AU57" s="181"/>
      <c r="AV57" s="181"/>
      <c r="AW57" s="181"/>
      <c r="AX57" s="181"/>
      <c r="AY57" s="181"/>
      <c r="AZ57" s="181"/>
      <c r="BA57" s="181"/>
      <c r="BB57" s="181"/>
      <c r="BC57" s="181"/>
      <c r="BD57" s="181"/>
      <c r="BE57" s="181"/>
      <c r="BF57" s="181"/>
      <c r="BG57" s="181"/>
      <c r="BH57" s="181"/>
      <c r="BI57" s="181"/>
      <c r="BJ57" s="181"/>
      <c r="BK57" s="181"/>
      <c r="BL57" s="181"/>
      <c r="BM57" s="181"/>
      <c r="BN57" s="181"/>
      <c r="BO57" s="181"/>
      <c r="BP57" s="181"/>
      <c r="BQ57" s="181"/>
      <c r="BR57" s="181"/>
      <c r="BS57" s="181"/>
      <c r="BT57" s="181"/>
      <c r="BU57" s="181"/>
      <c r="BV57" s="181"/>
      <c r="BW57" s="181"/>
      <c r="BX57" s="181"/>
      <c r="BY57" s="181"/>
      <c r="BZ57" s="181"/>
      <c r="CA57" s="181"/>
      <c r="CB57" s="181"/>
      <c r="CC57" s="181"/>
      <c r="CD57" s="181"/>
      <c r="CE57" s="181"/>
      <c r="CF57" s="181"/>
      <c r="CG57" s="181"/>
      <c r="CH57" s="181"/>
      <c r="CI57" s="181"/>
      <c r="CJ57" s="181"/>
      <c r="CK57" s="181"/>
      <c r="CL57" s="181"/>
      <c r="CM57" s="181"/>
      <c r="CN57" s="181"/>
      <c r="CO57" s="181"/>
      <c r="CP57" s="181"/>
      <c r="CQ57" s="181"/>
      <c r="CR57" s="181"/>
      <c r="CS57" s="181"/>
      <c r="CT57" s="181"/>
      <c r="CU57" s="181"/>
      <c r="CV57" s="181"/>
      <c r="CW57" s="181"/>
      <c r="CX57" s="181"/>
      <c r="CY57" s="181"/>
      <c r="CZ57" s="181"/>
      <c r="DA57" s="181"/>
      <c r="DB57" s="181"/>
      <c r="DC57" s="181"/>
      <c r="DD57" s="181"/>
      <c r="DE57" s="181"/>
      <c r="DF57" s="181"/>
      <c r="DG57" s="181"/>
      <c r="DH57" s="181"/>
      <c r="DI57" s="181"/>
      <c r="DJ57" s="181"/>
      <c r="DK57" s="181"/>
      <c r="DL57" s="181"/>
      <c r="DM57" s="181"/>
      <c r="DN57" s="181"/>
      <c r="DO57" s="181"/>
      <c r="DP57" s="181"/>
      <c r="DQ57" s="181"/>
      <c r="DR57" s="181"/>
      <c r="DS57" s="181"/>
      <c r="DT57" s="181"/>
      <c r="DU57" s="181"/>
      <c r="DV57" s="181"/>
      <c r="DW57" s="181"/>
      <c r="DX57" s="181"/>
      <c r="DY57" s="181"/>
      <c r="DZ57" s="181"/>
      <c r="EA57" s="181"/>
      <c r="EB57" s="181"/>
      <c r="EC57" s="181"/>
      <c r="ED57" s="181"/>
      <c r="EE57" s="181"/>
      <c r="EF57" s="181"/>
      <c r="EG57" s="181"/>
      <c r="EH57" s="181"/>
      <c r="EI57" s="181"/>
      <c r="EJ57" s="181"/>
      <c r="EK57" s="181"/>
      <c r="EL57" s="181"/>
      <c r="EM57" s="181"/>
      <c r="EN57" s="181"/>
      <c r="EO57" s="181"/>
      <c r="EP57" s="181"/>
      <c r="EQ57" s="181"/>
      <c r="ER57" s="181"/>
      <c r="ES57" s="181"/>
      <c r="ET57" s="181"/>
      <c r="EU57" s="181"/>
      <c r="EV57" s="181"/>
      <c r="EW57" s="181"/>
      <c r="EX57" s="181"/>
      <c r="EY57" s="181"/>
      <c r="EZ57" s="181"/>
      <c r="FA57" s="181"/>
      <c r="FB57" s="181"/>
      <c r="FC57" s="181"/>
      <c r="FD57" s="181"/>
      <c r="FE57" s="181"/>
      <c r="FF57" s="181"/>
      <c r="FG57" s="181"/>
      <c r="FH57" s="181"/>
      <c r="FI57" s="181"/>
      <c r="FJ57" s="181"/>
      <c r="FK57" s="181"/>
      <c r="FL57" s="181"/>
      <c r="FM57" s="181"/>
      <c r="FN57" s="181"/>
      <c r="FO57" s="181"/>
      <c r="FP57" s="181"/>
      <c r="FQ57" s="181"/>
      <c r="FR57" s="181"/>
      <c r="FS57" s="181"/>
      <c r="FT57" s="181"/>
      <c r="FU57" s="181"/>
      <c r="FV57" s="181"/>
      <c r="FW57" s="181"/>
      <c r="FX57" s="181"/>
      <c r="FY57" s="181"/>
      <c r="FZ57" s="181"/>
      <c r="GA57" s="181"/>
      <c r="GB57" s="181"/>
      <c r="GC57" s="181"/>
      <c r="GD57" s="181"/>
      <c r="GE57" s="181"/>
      <c r="GF57" s="181"/>
      <c r="GG57" s="181"/>
      <c r="GH57" s="181"/>
      <c r="GI57" s="181"/>
      <c r="GJ57" s="181"/>
      <c r="GK57" s="181"/>
      <c r="GL57" s="181"/>
      <c r="GM57" s="181"/>
      <c r="GN57" s="181"/>
      <c r="GO57" s="181"/>
      <c r="GP57" s="181"/>
      <c r="GQ57" s="181"/>
      <c r="GR57" s="181"/>
      <c r="GS57" s="181"/>
      <c r="GT57" s="181"/>
      <c r="GU57" s="181"/>
      <c r="GV57" s="181"/>
      <c r="GW57" s="181"/>
      <c r="GX57" s="181"/>
      <c r="GY57" s="181"/>
      <c r="GZ57" s="181"/>
      <c r="HA57" s="181"/>
      <c r="HB57" s="181"/>
      <c r="HC57" s="181"/>
      <c r="HD57" s="181"/>
      <c r="HE57" s="181"/>
      <c r="HF57" s="181"/>
      <c r="HG57" s="181"/>
      <c r="HH57" s="181"/>
      <c r="HI57" s="181"/>
      <c r="HJ57" s="181"/>
      <c r="HK57" s="181"/>
      <c r="HL57" s="181"/>
      <c r="HM57" s="181"/>
      <c r="HN57" s="181"/>
      <c r="HO57" s="181"/>
      <c r="HP57" s="181"/>
      <c r="HQ57" s="181"/>
      <c r="HR57" s="181"/>
      <c r="HS57" s="181"/>
      <c r="HT57" s="181"/>
      <c r="HU57" s="181"/>
      <c r="HV57" s="181"/>
      <c r="HW57" s="181"/>
      <c r="HX57" s="181"/>
      <c r="HY57" s="181"/>
      <c r="HZ57" s="181"/>
      <c r="IA57" s="181"/>
      <c r="IB57" s="181"/>
      <c r="IC57" s="181"/>
      <c r="ID57" s="181"/>
      <c r="IE57" s="181"/>
      <c r="IF57" s="181"/>
      <c r="IG57" s="181"/>
      <c r="IH57" s="181"/>
      <c r="II57" s="181"/>
      <c r="IJ57" s="181"/>
      <c r="IK57" s="181"/>
      <c r="IL57" s="181"/>
      <c r="IM57" s="181"/>
      <c r="IN57" s="181"/>
      <c r="IO57" s="181"/>
      <c r="IP57" s="181"/>
      <c r="IQ57" s="181"/>
      <c r="IR57" s="181"/>
      <c r="IS57" s="181"/>
      <c r="IT57" s="181"/>
      <c r="IU57" s="181"/>
      <c r="IV57" s="181"/>
    </row>
    <row r="58" spans="2:256" s="182" customFormat="1" ht="12.75" customHeight="1">
      <c r="B58" s="698"/>
      <c r="C58" s="698"/>
      <c r="E58" s="183" t="str">
        <f>G57</f>
        <v>Por favor preencha todas as células em aberto. Se não existirem ocorrências a registar deverá introduzir o número zero.</v>
      </c>
      <c r="F58" s="183"/>
      <c r="G58" s="183"/>
      <c r="H58" s="183"/>
      <c r="I58" s="183"/>
      <c r="J58" s="183"/>
      <c r="K58" s="183"/>
      <c r="L58" s="183"/>
      <c r="M58" s="183"/>
      <c r="N58" s="183"/>
      <c r="O58" s="183"/>
      <c r="P58" s="184"/>
      <c r="Q58" s="184"/>
      <c r="R58" s="184"/>
      <c r="S58" s="184"/>
      <c r="T58" s="184"/>
      <c r="U58" s="184"/>
      <c r="V58" s="184"/>
      <c r="W58" s="184"/>
      <c r="X58" s="184"/>
      <c r="Y58" s="184"/>
      <c r="Z58" s="184"/>
      <c r="AA58" s="184"/>
      <c r="AB58" s="184"/>
      <c r="AC58" s="184"/>
      <c r="AD58" s="184"/>
      <c r="AE58" s="184"/>
      <c r="AF58" s="184"/>
      <c r="AG58" s="184"/>
      <c r="AH58" s="184"/>
      <c r="AI58" s="184"/>
      <c r="AJ58" s="184"/>
      <c r="AK58" s="184"/>
      <c r="AL58" s="184"/>
      <c r="AM58" s="184"/>
      <c r="AN58" s="184"/>
      <c r="AO58" s="184"/>
      <c r="AP58" s="184"/>
      <c r="AQ58" s="184"/>
      <c r="AR58" s="184"/>
      <c r="AS58" s="184"/>
      <c r="AT58" s="184"/>
      <c r="AU58" s="184"/>
      <c r="AV58" s="184"/>
      <c r="AW58" s="184"/>
      <c r="AX58" s="184"/>
      <c r="AY58" s="184"/>
      <c r="AZ58" s="184"/>
      <c r="BA58" s="184"/>
      <c r="BB58" s="184"/>
      <c r="BC58" s="184"/>
      <c r="BD58" s="184"/>
      <c r="BE58" s="184"/>
      <c r="BF58" s="184"/>
      <c r="BG58" s="184"/>
      <c r="BH58" s="184"/>
      <c r="BI58" s="184"/>
      <c r="BJ58" s="184"/>
      <c r="BK58" s="184"/>
      <c r="BL58" s="184"/>
      <c r="BM58" s="184"/>
      <c r="BN58" s="184"/>
      <c r="BO58" s="184"/>
      <c r="BP58" s="184"/>
      <c r="BQ58" s="184"/>
      <c r="BR58" s="184"/>
      <c r="BS58" s="184"/>
      <c r="BT58" s="184"/>
      <c r="BU58" s="184"/>
      <c r="BV58" s="184"/>
      <c r="BW58" s="184"/>
      <c r="BX58" s="184"/>
      <c r="BY58" s="184"/>
      <c r="BZ58" s="184"/>
      <c r="CA58" s="184"/>
      <c r="CB58" s="184"/>
      <c r="CC58" s="184"/>
      <c r="CD58" s="184"/>
      <c r="CE58" s="184"/>
      <c r="CF58" s="184"/>
      <c r="CG58" s="184"/>
      <c r="CH58" s="184"/>
      <c r="CI58" s="184"/>
      <c r="CJ58" s="184"/>
      <c r="CK58" s="184"/>
      <c r="CL58" s="184"/>
      <c r="CM58" s="184"/>
      <c r="CN58" s="184"/>
      <c r="CO58" s="184"/>
      <c r="CP58" s="184"/>
      <c r="CQ58" s="184"/>
      <c r="CR58" s="184"/>
      <c r="CS58" s="184"/>
      <c r="CT58" s="184"/>
      <c r="CU58" s="184"/>
      <c r="CV58" s="184"/>
      <c r="CW58" s="184"/>
      <c r="CX58" s="184"/>
      <c r="CY58" s="184"/>
      <c r="CZ58" s="184"/>
      <c r="DA58" s="184"/>
      <c r="DB58" s="184"/>
      <c r="DC58" s="184"/>
      <c r="DD58" s="184"/>
      <c r="DE58" s="184"/>
      <c r="DF58" s="184"/>
      <c r="DG58" s="184"/>
      <c r="DH58" s="184"/>
      <c r="DI58" s="184"/>
      <c r="DJ58" s="184"/>
      <c r="DK58" s="184"/>
      <c r="DL58" s="184"/>
      <c r="DM58" s="184"/>
      <c r="DN58" s="184"/>
      <c r="DO58" s="184"/>
      <c r="DP58" s="184"/>
      <c r="DQ58" s="184"/>
      <c r="DR58" s="184"/>
      <c r="DS58" s="184"/>
      <c r="DT58" s="184"/>
      <c r="DU58" s="184"/>
      <c r="DV58" s="184"/>
      <c r="DW58" s="184"/>
      <c r="DX58" s="184"/>
      <c r="DY58" s="184"/>
      <c r="DZ58" s="184"/>
      <c r="EA58" s="184"/>
      <c r="EB58" s="184"/>
      <c r="EC58" s="184"/>
      <c r="ED58" s="184"/>
      <c r="EE58" s="184"/>
      <c r="EF58" s="184"/>
      <c r="EG58" s="184"/>
      <c r="EH58" s="184"/>
      <c r="EI58" s="184"/>
      <c r="EJ58" s="184"/>
      <c r="EK58" s="184"/>
      <c r="EL58" s="184"/>
      <c r="EM58" s="184"/>
      <c r="EN58" s="184"/>
      <c r="EO58" s="184"/>
      <c r="EP58" s="184"/>
      <c r="EQ58" s="184"/>
      <c r="ER58" s="184"/>
      <c r="ES58" s="184"/>
      <c r="ET58" s="184"/>
      <c r="EU58" s="184"/>
      <c r="EV58" s="184"/>
      <c r="EW58" s="184"/>
      <c r="EX58" s="184"/>
      <c r="EY58" s="184"/>
      <c r="EZ58" s="184"/>
      <c r="FA58" s="184"/>
      <c r="FB58" s="184"/>
      <c r="FC58" s="184"/>
      <c r="FD58" s="184"/>
      <c r="FE58" s="184"/>
      <c r="FF58" s="184"/>
      <c r="FG58" s="184"/>
      <c r="FH58" s="184"/>
      <c r="FI58" s="184"/>
      <c r="FJ58" s="184"/>
      <c r="FK58" s="184"/>
      <c r="FL58" s="184"/>
      <c r="FM58" s="184"/>
      <c r="FN58" s="184"/>
      <c r="FO58" s="184"/>
      <c r="FP58" s="184"/>
      <c r="FQ58" s="184"/>
      <c r="FR58" s="184"/>
      <c r="FS58" s="184"/>
      <c r="FT58" s="184"/>
      <c r="FU58" s="184"/>
      <c r="FV58" s="184"/>
      <c r="FW58" s="184"/>
      <c r="FX58" s="184"/>
      <c r="FY58" s="184"/>
      <c r="FZ58" s="184"/>
      <c r="GA58" s="184"/>
      <c r="GB58" s="184"/>
      <c r="GC58" s="184"/>
      <c r="GD58" s="184"/>
      <c r="GE58" s="184"/>
      <c r="GF58" s="184"/>
      <c r="GG58" s="184"/>
      <c r="GH58" s="184"/>
      <c r="GI58" s="184"/>
      <c r="GJ58" s="184"/>
      <c r="GK58" s="184"/>
      <c r="GL58" s="184"/>
      <c r="GM58" s="184"/>
      <c r="GN58" s="184"/>
      <c r="GO58" s="184"/>
      <c r="GP58" s="184"/>
      <c r="GQ58" s="184"/>
      <c r="GR58" s="184"/>
      <c r="GS58" s="184"/>
      <c r="GT58" s="184"/>
      <c r="GU58" s="184"/>
      <c r="GV58" s="184"/>
      <c r="GW58" s="184"/>
      <c r="GX58" s="184"/>
      <c r="GY58" s="184"/>
      <c r="GZ58" s="184"/>
      <c r="HA58" s="184"/>
      <c r="HB58" s="184"/>
      <c r="HC58" s="184"/>
      <c r="HD58" s="184"/>
      <c r="HE58" s="184"/>
      <c r="HF58" s="184"/>
      <c r="HG58" s="184"/>
      <c r="HH58" s="184"/>
      <c r="HI58" s="184"/>
      <c r="HJ58" s="184"/>
      <c r="HK58" s="184"/>
      <c r="HL58" s="184"/>
      <c r="HM58" s="184"/>
      <c r="HN58" s="184"/>
      <c r="HO58" s="184"/>
      <c r="HP58" s="184"/>
      <c r="HQ58" s="184"/>
      <c r="HR58" s="184"/>
      <c r="HS58" s="184"/>
      <c r="HT58" s="184"/>
      <c r="HU58" s="184"/>
      <c r="HV58" s="184"/>
      <c r="HW58" s="184"/>
      <c r="HX58" s="184"/>
      <c r="HY58" s="184"/>
      <c r="HZ58" s="184"/>
      <c r="IA58" s="184"/>
      <c r="IB58" s="184"/>
      <c r="IC58" s="184"/>
      <c r="ID58" s="184"/>
      <c r="IE58" s="184"/>
      <c r="IF58" s="184"/>
      <c r="IG58" s="184"/>
      <c r="IH58" s="184"/>
      <c r="II58" s="184"/>
      <c r="IJ58" s="184"/>
      <c r="IK58" s="184"/>
      <c r="IL58" s="184"/>
      <c r="IM58" s="184"/>
      <c r="IN58" s="184"/>
      <c r="IO58" s="184"/>
      <c r="IP58" s="184"/>
      <c r="IQ58" s="184"/>
      <c r="IR58" s="184"/>
      <c r="IS58" s="184"/>
      <c r="IT58" s="184"/>
      <c r="IU58" s="184"/>
      <c r="IV58" s="184"/>
    </row>
    <row r="59" ht="12.75" customHeight="1"/>
    <row r="60" spans="2:256" ht="12.75" customHeight="1">
      <c r="B60" s="695" t="s">
        <v>475</v>
      </c>
      <c r="C60" s="695"/>
      <c r="E60" s="97" t="str">
        <f>IF(E61="...","Preenchido",IF(E61="Por favor preencha todas as células em aberto. Se não existirem ocorrências a registar deverá introduzir o número zero.","Por preencher",""))</f>
        <v>Por preencher</v>
      </c>
      <c r="F60" s="98"/>
      <c r="G60" s="99" t="str">
        <f>IF('III - Mapas'!P458&lt;&gt;0,"Por favor preencha todas as células em aberto. Se não existirem ocorrências a registar deverá introduzir o número zero.","...")</f>
        <v>Por favor preencha todas as células em aberto. Se não existirem ocorrências a registar deverá introduzir o número zero.</v>
      </c>
      <c r="H60" s="100"/>
      <c r="I60" s="100"/>
      <c r="J60" s="100"/>
      <c r="K60" s="100"/>
      <c r="L60" s="100"/>
      <c r="M60" s="100"/>
      <c r="N60" s="100"/>
      <c r="O60" s="100"/>
      <c r="P60" s="110"/>
      <c r="Q60" s="110"/>
      <c r="R60" s="110"/>
      <c r="S60" s="110"/>
      <c r="T60" s="110"/>
      <c r="U60" s="110"/>
      <c r="V60" s="110"/>
      <c r="W60" s="110"/>
      <c r="X60" s="110"/>
      <c r="Y60" s="110"/>
      <c r="Z60" s="110"/>
      <c r="AA60" s="110"/>
      <c r="AB60" s="110"/>
      <c r="AC60" s="110"/>
      <c r="AD60" s="110"/>
      <c r="AE60" s="110"/>
      <c r="AF60" s="110"/>
      <c r="AG60" s="110"/>
      <c r="AH60" s="110"/>
      <c r="AI60" s="110"/>
      <c r="AJ60" s="110"/>
      <c r="AK60" s="110"/>
      <c r="AL60" s="110"/>
      <c r="AM60" s="110"/>
      <c r="AN60" s="110"/>
      <c r="AO60" s="110"/>
      <c r="AP60" s="110"/>
      <c r="AQ60" s="110"/>
      <c r="AR60" s="110"/>
      <c r="AS60" s="110"/>
      <c r="AT60" s="110"/>
      <c r="AU60" s="110"/>
      <c r="AV60" s="110"/>
      <c r="AW60" s="110"/>
      <c r="AX60" s="110"/>
      <c r="AY60" s="110"/>
      <c r="AZ60" s="110"/>
      <c r="BA60" s="110"/>
      <c r="BB60" s="110"/>
      <c r="BC60" s="110"/>
      <c r="BD60" s="110"/>
      <c r="BE60" s="110"/>
      <c r="BF60" s="110"/>
      <c r="BG60" s="110"/>
      <c r="BH60" s="110"/>
      <c r="BI60" s="110"/>
      <c r="BJ60" s="110"/>
      <c r="BK60" s="110"/>
      <c r="BL60" s="110"/>
      <c r="BM60" s="110"/>
      <c r="BN60" s="110"/>
      <c r="BO60" s="110"/>
      <c r="BP60" s="110"/>
      <c r="BQ60" s="110"/>
      <c r="BR60" s="110"/>
      <c r="BS60" s="110"/>
      <c r="BT60" s="110"/>
      <c r="BU60" s="110"/>
      <c r="BV60" s="110"/>
      <c r="BW60" s="110"/>
      <c r="BX60" s="110"/>
      <c r="BY60" s="110"/>
      <c r="BZ60" s="110"/>
      <c r="CA60" s="110"/>
      <c r="CB60" s="110"/>
      <c r="CC60" s="110"/>
      <c r="CD60" s="110"/>
      <c r="CE60" s="110"/>
      <c r="CF60" s="110"/>
      <c r="CG60" s="110"/>
      <c r="CH60" s="110"/>
      <c r="CI60" s="110"/>
      <c r="CJ60" s="110"/>
      <c r="CK60" s="110"/>
      <c r="CL60" s="110"/>
      <c r="CM60" s="110"/>
      <c r="CN60" s="110"/>
      <c r="CO60" s="110"/>
      <c r="CP60" s="110"/>
      <c r="CQ60" s="110"/>
      <c r="CR60" s="110"/>
      <c r="CS60" s="110"/>
      <c r="CT60" s="110"/>
      <c r="CU60" s="110"/>
      <c r="CV60" s="110"/>
      <c r="CW60" s="110"/>
      <c r="CX60" s="110"/>
      <c r="CY60" s="110"/>
      <c r="CZ60" s="110"/>
      <c r="DA60" s="110"/>
      <c r="DB60" s="110"/>
      <c r="DC60" s="110"/>
      <c r="DD60" s="110"/>
      <c r="DE60" s="110"/>
      <c r="DF60" s="110"/>
      <c r="DG60" s="110"/>
      <c r="DH60" s="110"/>
      <c r="DI60" s="110"/>
      <c r="DJ60" s="110"/>
      <c r="DK60" s="110"/>
      <c r="DL60" s="110"/>
      <c r="DM60" s="110"/>
      <c r="DN60" s="110"/>
      <c r="DO60" s="110"/>
      <c r="DP60" s="110"/>
      <c r="DQ60" s="110"/>
      <c r="DR60" s="110"/>
      <c r="DS60" s="110"/>
      <c r="DT60" s="110"/>
      <c r="DU60" s="110"/>
      <c r="DV60" s="110"/>
      <c r="DW60" s="110"/>
      <c r="DX60" s="110"/>
      <c r="DY60" s="110"/>
      <c r="DZ60" s="110"/>
      <c r="EA60" s="110"/>
      <c r="EB60" s="110"/>
      <c r="EC60" s="110"/>
      <c r="ED60" s="110"/>
      <c r="EE60" s="110"/>
      <c r="EF60" s="110"/>
      <c r="EG60" s="110"/>
      <c r="EH60" s="110"/>
      <c r="EI60" s="110"/>
      <c r="EJ60" s="110"/>
      <c r="EK60" s="110"/>
      <c r="EL60" s="110"/>
      <c r="EM60" s="110"/>
      <c r="EN60" s="110"/>
      <c r="EO60" s="110"/>
      <c r="EP60" s="110"/>
      <c r="EQ60" s="110"/>
      <c r="ER60" s="110"/>
      <c r="ES60" s="110"/>
      <c r="ET60" s="110"/>
      <c r="EU60" s="110"/>
      <c r="EV60" s="110"/>
      <c r="EW60" s="110"/>
      <c r="EX60" s="110"/>
      <c r="EY60" s="110"/>
      <c r="EZ60" s="110"/>
      <c r="FA60" s="110"/>
      <c r="FB60" s="110"/>
      <c r="FC60" s="110"/>
      <c r="FD60" s="110"/>
      <c r="FE60" s="110"/>
      <c r="FF60" s="110"/>
      <c r="FG60" s="110"/>
      <c r="FH60" s="110"/>
      <c r="FI60" s="110"/>
      <c r="FJ60" s="110"/>
      <c r="FK60" s="110"/>
      <c r="FL60" s="110"/>
      <c r="FM60" s="110"/>
      <c r="FN60" s="110"/>
      <c r="FO60" s="110"/>
      <c r="FP60" s="110"/>
      <c r="FQ60" s="110"/>
      <c r="FR60" s="110"/>
      <c r="FS60" s="110"/>
      <c r="FT60" s="110"/>
      <c r="FU60" s="110"/>
      <c r="FV60" s="110"/>
      <c r="FW60" s="110"/>
      <c r="FX60" s="110"/>
      <c r="FY60" s="110"/>
      <c r="FZ60" s="110"/>
      <c r="GA60" s="110"/>
      <c r="GB60" s="110"/>
      <c r="GC60" s="110"/>
      <c r="GD60" s="110"/>
      <c r="GE60" s="110"/>
      <c r="GF60" s="110"/>
      <c r="GG60" s="110"/>
      <c r="GH60" s="110"/>
      <c r="GI60" s="110"/>
      <c r="GJ60" s="110"/>
      <c r="GK60" s="110"/>
      <c r="GL60" s="110"/>
      <c r="GM60" s="110"/>
      <c r="GN60" s="110"/>
      <c r="GO60" s="110"/>
      <c r="GP60" s="110"/>
      <c r="GQ60" s="110"/>
      <c r="GR60" s="110"/>
      <c r="GS60" s="110"/>
      <c r="GT60" s="110"/>
      <c r="GU60" s="110"/>
      <c r="GV60" s="110"/>
      <c r="GW60" s="110"/>
      <c r="GX60" s="110"/>
      <c r="GY60" s="110"/>
      <c r="GZ60" s="110"/>
      <c r="HA60" s="110"/>
      <c r="HB60" s="110"/>
      <c r="HC60" s="110"/>
      <c r="HD60" s="110"/>
      <c r="HE60" s="110"/>
      <c r="HF60" s="110"/>
      <c r="HG60" s="110"/>
      <c r="HH60" s="110"/>
      <c r="HI60" s="110"/>
      <c r="HJ60" s="110"/>
      <c r="HK60" s="110"/>
      <c r="HL60" s="110"/>
      <c r="HM60" s="110"/>
      <c r="HN60" s="110"/>
      <c r="HO60" s="110"/>
      <c r="HP60" s="110"/>
      <c r="HQ60" s="110"/>
      <c r="HR60" s="110"/>
      <c r="HS60" s="110"/>
      <c r="HT60" s="110"/>
      <c r="HU60" s="110"/>
      <c r="HV60" s="110"/>
      <c r="HW60" s="110"/>
      <c r="HX60" s="110"/>
      <c r="HY60" s="110"/>
      <c r="HZ60" s="110"/>
      <c r="IA60" s="110"/>
      <c r="IB60" s="110"/>
      <c r="IC60" s="110"/>
      <c r="ID60" s="110"/>
      <c r="IE60" s="110"/>
      <c r="IF60" s="110"/>
      <c r="IG60" s="110"/>
      <c r="IH60" s="110"/>
      <c r="II60" s="110"/>
      <c r="IJ60" s="110"/>
      <c r="IK60" s="110"/>
      <c r="IL60" s="110"/>
      <c r="IM60" s="110"/>
      <c r="IN60" s="110"/>
      <c r="IO60" s="110"/>
      <c r="IP60" s="110"/>
      <c r="IQ60" s="110"/>
      <c r="IR60" s="110"/>
      <c r="IS60" s="110"/>
      <c r="IT60" s="110"/>
      <c r="IU60" s="110"/>
      <c r="IV60" s="110"/>
    </row>
    <row r="61" spans="2:256" ht="12.75" customHeight="1">
      <c r="B61" s="696"/>
      <c r="C61" s="696"/>
      <c r="E61" s="109" t="str">
        <f>G60</f>
        <v>Por favor preencha todas as células em aberto. Se não existirem ocorrências a registar deverá introduzir o número zero.</v>
      </c>
      <c r="F61" s="109"/>
      <c r="G61" s="109"/>
      <c r="H61" s="109"/>
      <c r="I61" s="109"/>
      <c r="J61" s="109"/>
      <c r="K61" s="109"/>
      <c r="L61" s="109"/>
      <c r="M61" s="109"/>
      <c r="N61" s="109"/>
      <c r="O61" s="109"/>
      <c r="P61" s="105"/>
      <c r="Q61" s="105"/>
      <c r="R61" s="105"/>
      <c r="S61" s="105"/>
      <c r="T61" s="105"/>
      <c r="U61" s="105"/>
      <c r="V61" s="105"/>
      <c r="W61" s="105"/>
      <c r="X61" s="105"/>
      <c r="Y61" s="105"/>
      <c r="Z61" s="105"/>
      <c r="AA61" s="105"/>
      <c r="AB61" s="105"/>
      <c r="AC61" s="105"/>
      <c r="AD61" s="105"/>
      <c r="AE61" s="105"/>
      <c r="AF61" s="105"/>
      <c r="AG61" s="105"/>
      <c r="AH61" s="105"/>
      <c r="AI61" s="105"/>
      <c r="AJ61" s="105"/>
      <c r="AK61" s="105"/>
      <c r="AL61" s="105"/>
      <c r="AM61" s="105"/>
      <c r="AN61" s="105"/>
      <c r="AO61" s="105"/>
      <c r="AP61" s="105"/>
      <c r="AQ61" s="105"/>
      <c r="AR61" s="105"/>
      <c r="AS61" s="105"/>
      <c r="AT61" s="105"/>
      <c r="AU61" s="105"/>
      <c r="AV61" s="105"/>
      <c r="AW61" s="105"/>
      <c r="AX61" s="105"/>
      <c r="AY61" s="105"/>
      <c r="AZ61" s="105"/>
      <c r="BA61" s="105"/>
      <c r="BB61" s="105"/>
      <c r="BC61" s="105"/>
      <c r="BD61" s="105"/>
      <c r="BE61" s="105"/>
      <c r="BF61" s="105"/>
      <c r="BG61" s="105"/>
      <c r="BH61" s="105"/>
      <c r="BI61" s="105"/>
      <c r="BJ61" s="105"/>
      <c r="BK61" s="105"/>
      <c r="BL61" s="105"/>
      <c r="BM61" s="105"/>
      <c r="BN61" s="105"/>
      <c r="BO61" s="105"/>
      <c r="BP61" s="105"/>
      <c r="BQ61" s="105"/>
      <c r="BR61" s="105"/>
      <c r="BS61" s="105"/>
      <c r="BT61" s="105"/>
      <c r="BU61" s="105"/>
      <c r="BV61" s="105"/>
      <c r="BW61" s="105"/>
      <c r="BX61" s="105"/>
      <c r="BY61" s="105"/>
      <c r="BZ61" s="105"/>
      <c r="CA61" s="105"/>
      <c r="CB61" s="105"/>
      <c r="CC61" s="105"/>
      <c r="CD61" s="105"/>
      <c r="CE61" s="105"/>
      <c r="CF61" s="105"/>
      <c r="CG61" s="105"/>
      <c r="CH61" s="105"/>
      <c r="CI61" s="105"/>
      <c r="CJ61" s="105"/>
      <c r="CK61" s="105"/>
      <c r="CL61" s="105"/>
      <c r="CM61" s="105"/>
      <c r="CN61" s="105"/>
      <c r="CO61" s="105"/>
      <c r="CP61" s="105"/>
      <c r="CQ61" s="105"/>
      <c r="CR61" s="105"/>
      <c r="CS61" s="105"/>
      <c r="CT61" s="105"/>
      <c r="CU61" s="105"/>
      <c r="CV61" s="105"/>
      <c r="CW61" s="105"/>
      <c r="CX61" s="105"/>
      <c r="CY61" s="105"/>
      <c r="CZ61" s="105"/>
      <c r="DA61" s="105"/>
      <c r="DB61" s="105"/>
      <c r="DC61" s="105"/>
      <c r="DD61" s="105"/>
      <c r="DE61" s="105"/>
      <c r="DF61" s="105"/>
      <c r="DG61" s="105"/>
      <c r="DH61" s="105"/>
      <c r="DI61" s="105"/>
      <c r="DJ61" s="105"/>
      <c r="DK61" s="105"/>
      <c r="DL61" s="105"/>
      <c r="DM61" s="105"/>
      <c r="DN61" s="105"/>
      <c r="DO61" s="105"/>
      <c r="DP61" s="105"/>
      <c r="DQ61" s="105"/>
      <c r="DR61" s="105"/>
      <c r="DS61" s="105"/>
      <c r="DT61" s="105"/>
      <c r="DU61" s="105"/>
      <c r="DV61" s="105"/>
      <c r="DW61" s="105"/>
      <c r="DX61" s="105"/>
      <c r="DY61" s="105"/>
      <c r="DZ61" s="105"/>
      <c r="EA61" s="105"/>
      <c r="EB61" s="105"/>
      <c r="EC61" s="105"/>
      <c r="ED61" s="105"/>
      <c r="EE61" s="105"/>
      <c r="EF61" s="105"/>
      <c r="EG61" s="105"/>
      <c r="EH61" s="105"/>
      <c r="EI61" s="105"/>
      <c r="EJ61" s="105"/>
      <c r="EK61" s="105"/>
      <c r="EL61" s="105"/>
      <c r="EM61" s="105"/>
      <c r="EN61" s="105"/>
      <c r="EO61" s="105"/>
      <c r="EP61" s="105"/>
      <c r="EQ61" s="105"/>
      <c r="ER61" s="105"/>
      <c r="ES61" s="105"/>
      <c r="ET61" s="105"/>
      <c r="EU61" s="105"/>
      <c r="EV61" s="105"/>
      <c r="EW61" s="105"/>
      <c r="EX61" s="105"/>
      <c r="EY61" s="105"/>
      <c r="EZ61" s="105"/>
      <c r="FA61" s="105"/>
      <c r="FB61" s="105"/>
      <c r="FC61" s="105"/>
      <c r="FD61" s="105"/>
      <c r="FE61" s="105"/>
      <c r="FF61" s="105"/>
      <c r="FG61" s="105"/>
      <c r="FH61" s="105"/>
      <c r="FI61" s="105"/>
      <c r="FJ61" s="105"/>
      <c r="FK61" s="105"/>
      <c r="FL61" s="105"/>
      <c r="FM61" s="105"/>
      <c r="FN61" s="105"/>
      <c r="FO61" s="105"/>
      <c r="FP61" s="105"/>
      <c r="FQ61" s="105"/>
      <c r="FR61" s="105"/>
      <c r="FS61" s="105"/>
      <c r="FT61" s="105"/>
      <c r="FU61" s="105"/>
      <c r="FV61" s="105"/>
      <c r="FW61" s="105"/>
      <c r="FX61" s="105"/>
      <c r="FY61" s="105"/>
      <c r="FZ61" s="105"/>
      <c r="GA61" s="105"/>
      <c r="GB61" s="105"/>
      <c r="GC61" s="105"/>
      <c r="GD61" s="105"/>
      <c r="GE61" s="105"/>
      <c r="GF61" s="105"/>
      <c r="GG61" s="105"/>
      <c r="GH61" s="105"/>
      <c r="GI61" s="105"/>
      <c r="GJ61" s="105"/>
      <c r="GK61" s="105"/>
      <c r="GL61" s="105"/>
      <c r="GM61" s="105"/>
      <c r="GN61" s="105"/>
      <c r="GO61" s="105"/>
      <c r="GP61" s="105"/>
      <c r="GQ61" s="105"/>
      <c r="GR61" s="105"/>
      <c r="GS61" s="105"/>
      <c r="GT61" s="105"/>
      <c r="GU61" s="105"/>
      <c r="GV61" s="105"/>
      <c r="GW61" s="105"/>
      <c r="GX61" s="105"/>
      <c r="GY61" s="105"/>
      <c r="GZ61" s="105"/>
      <c r="HA61" s="105"/>
      <c r="HB61" s="105"/>
      <c r="HC61" s="105"/>
      <c r="HD61" s="105"/>
      <c r="HE61" s="105"/>
      <c r="HF61" s="105"/>
      <c r="HG61" s="105"/>
      <c r="HH61" s="105"/>
      <c r="HI61" s="105"/>
      <c r="HJ61" s="105"/>
      <c r="HK61" s="105"/>
      <c r="HL61" s="105"/>
      <c r="HM61" s="105"/>
      <c r="HN61" s="105"/>
      <c r="HO61" s="105"/>
      <c r="HP61" s="105"/>
      <c r="HQ61" s="105"/>
      <c r="HR61" s="105"/>
      <c r="HS61" s="105"/>
      <c r="HT61" s="105"/>
      <c r="HU61" s="105"/>
      <c r="HV61" s="105"/>
      <c r="HW61" s="105"/>
      <c r="HX61" s="105"/>
      <c r="HY61" s="105"/>
      <c r="HZ61" s="105"/>
      <c r="IA61" s="105"/>
      <c r="IB61" s="105"/>
      <c r="IC61" s="105"/>
      <c r="ID61" s="105"/>
      <c r="IE61" s="105"/>
      <c r="IF61" s="105"/>
      <c r="IG61" s="105"/>
      <c r="IH61" s="105"/>
      <c r="II61" s="105"/>
      <c r="IJ61" s="105"/>
      <c r="IK61" s="105"/>
      <c r="IL61" s="105"/>
      <c r="IM61" s="105"/>
      <c r="IN61" s="105"/>
      <c r="IO61" s="105"/>
      <c r="IP61" s="105"/>
      <c r="IQ61" s="105"/>
      <c r="IR61" s="105"/>
      <c r="IS61" s="105"/>
      <c r="IT61" s="105"/>
      <c r="IU61" s="105"/>
      <c r="IV61" s="105"/>
    </row>
    <row r="62" ht="12.75" customHeight="1"/>
    <row r="63" spans="2:256" ht="12.75" customHeight="1">
      <c r="B63" s="695" t="s">
        <v>476</v>
      </c>
      <c r="C63" s="695"/>
      <c r="E63" s="97" t="str">
        <f>IF(E64="...","Preenchido",IF(E64="Por favor preencha todas as células em aberto. Se não existirem ocorrências a registar deverá introduzir o número zero.","Por preencher",""))</f>
        <v>Por preencher</v>
      </c>
      <c r="F63" s="98"/>
      <c r="G63" s="99" t="str">
        <f>IF('III - Mapas'!P504&lt;&gt;0,"Por favor preencha todas as células em aberto. Se não existirem ocorrências a registar deverá introduzir o número zero.","...")</f>
        <v>Por favor preencha todas as células em aberto. Se não existirem ocorrências a registar deverá introduzir o número zero.</v>
      </c>
      <c r="H63" s="100"/>
      <c r="I63" s="100"/>
      <c r="J63" s="100"/>
      <c r="K63" s="100"/>
      <c r="L63" s="100"/>
      <c r="M63" s="100"/>
      <c r="N63" s="100"/>
      <c r="O63" s="100"/>
      <c r="P63" s="110"/>
      <c r="Q63" s="110"/>
      <c r="R63" s="110"/>
      <c r="S63" s="110"/>
      <c r="T63" s="110"/>
      <c r="U63" s="110"/>
      <c r="V63" s="110"/>
      <c r="W63" s="110"/>
      <c r="X63" s="110"/>
      <c r="Y63" s="110"/>
      <c r="Z63" s="110"/>
      <c r="AA63" s="110"/>
      <c r="AB63" s="110"/>
      <c r="AC63" s="110"/>
      <c r="AD63" s="110"/>
      <c r="AE63" s="110"/>
      <c r="AF63" s="110"/>
      <c r="AG63" s="110"/>
      <c r="AH63" s="110"/>
      <c r="AI63" s="110"/>
      <c r="AJ63" s="110"/>
      <c r="AK63" s="110"/>
      <c r="AL63" s="110"/>
      <c r="AM63" s="110"/>
      <c r="AN63" s="110"/>
      <c r="AO63" s="110"/>
      <c r="AP63" s="110"/>
      <c r="AQ63" s="110"/>
      <c r="AR63" s="110"/>
      <c r="AS63" s="110"/>
      <c r="AT63" s="110"/>
      <c r="AU63" s="110"/>
      <c r="AV63" s="110"/>
      <c r="AW63" s="110"/>
      <c r="AX63" s="110"/>
      <c r="AY63" s="110"/>
      <c r="AZ63" s="110"/>
      <c r="BA63" s="110"/>
      <c r="BB63" s="110"/>
      <c r="BC63" s="110"/>
      <c r="BD63" s="110"/>
      <c r="BE63" s="110"/>
      <c r="BF63" s="110"/>
      <c r="BG63" s="110"/>
      <c r="BH63" s="110"/>
      <c r="BI63" s="110"/>
      <c r="BJ63" s="110"/>
      <c r="BK63" s="110"/>
      <c r="BL63" s="110"/>
      <c r="BM63" s="110"/>
      <c r="BN63" s="110"/>
      <c r="BO63" s="110"/>
      <c r="BP63" s="110"/>
      <c r="BQ63" s="110"/>
      <c r="BR63" s="110"/>
      <c r="BS63" s="110"/>
      <c r="BT63" s="110"/>
      <c r="BU63" s="110"/>
      <c r="BV63" s="110"/>
      <c r="BW63" s="110"/>
      <c r="BX63" s="110"/>
      <c r="BY63" s="110"/>
      <c r="BZ63" s="110"/>
      <c r="CA63" s="110"/>
      <c r="CB63" s="110"/>
      <c r="CC63" s="110"/>
      <c r="CD63" s="110"/>
      <c r="CE63" s="110"/>
      <c r="CF63" s="110"/>
      <c r="CG63" s="110"/>
      <c r="CH63" s="110"/>
      <c r="CI63" s="110"/>
      <c r="CJ63" s="110"/>
      <c r="CK63" s="110"/>
      <c r="CL63" s="110"/>
      <c r="CM63" s="110"/>
      <c r="CN63" s="110"/>
      <c r="CO63" s="110"/>
      <c r="CP63" s="110"/>
      <c r="CQ63" s="110"/>
      <c r="CR63" s="110"/>
      <c r="CS63" s="110"/>
      <c r="CT63" s="110"/>
      <c r="CU63" s="110"/>
      <c r="CV63" s="110"/>
      <c r="CW63" s="110"/>
      <c r="CX63" s="110"/>
      <c r="CY63" s="110"/>
      <c r="CZ63" s="110"/>
      <c r="DA63" s="110"/>
      <c r="DB63" s="110"/>
      <c r="DC63" s="110"/>
      <c r="DD63" s="110"/>
      <c r="DE63" s="110"/>
      <c r="DF63" s="110"/>
      <c r="DG63" s="110"/>
      <c r="DH63" s="110"/>
      <c r="DI63" s="110"/>
      <c r="DJ63" s="110"/>
      <c r="DK63" s="110"/>
      <c r="DL63" s="110"/>
      <c r="DM63" s="110"/>
      <c r="DN63" s="110"/>
      <c r="DO63" s="110"/>
      <c r="DP63" s="110"/>
      <c r="DQ63" s="110"/>
      <c r="DR63" s="110"/>
      <c r="DS63" s="110"/>
      <c r="DT63" s="110"/>
      <c r="DU63" s="110"/>
      <c r="DV63" s="110"/>
      <c r="DW63" s="110"/>
      <c r="DX63" s="110"/>
      <c r="DY63" s="110"/>
      <c r="DZ63" s="110"/>
      <c r="EA63" s="110"/>
      <c r="EB63" s="110"/>
      <c r="EC63" s="110"/>
      <c r="ED63" s="110"/>
      <c r="EE63" s="110"/>
      <c r="EF63" s="110"/>
      <c r="EG63" s="110"/>
      <c r="EH63" s="110"/>
      <c r="EI63" s="110"/>
      <c r="EJ63" s="110"/>
      <c r="EK63" s="110"/>
      <c r="EL63" s="110"/>
      <c r="EM63" s="110"/>
      <c r="EN63" s="110"/>
      <c r="EO63" s="110"/>
      <c r="EP63" s="110"/>
      <c r="EQ63" s="110"/>
      <c r="ER63" s="110"/>
      <c r="ES63" s="110"/>
      <c r="ET63" s="110"/>
      <c r="EU63" s="110"/>
      <c r="EV63" s="110"/>
      <c r="EW63" s="110"/>
      <c r="EX63" s="110"/>
      <c r="EY63" s="110"/>
      <c r="EZ63" s="110"/>
      <c r="FA63" s="110"/>
      <c r="FB63" s="110"/>
      <c r="FC63" s="110"/>
      <c r="FD63" s="110"/>
      <c r="FE63" s="110"/>
      <c r="FF63" s="110"/>
      <c r="FG63" s="110"/>
      <c r="FH63" s="110"/>
      <c r="FI63" s="110"/>
      <c r="FJ63" s="110"/>
      <c r="FK63" s="110"/>
      <c r="FL63" s="110"/>
      <c r="FM63" s="110"/>
      <c r="FN63" s="110"/>
      <c r="FO63" s="110"/>
      <c r="FP63" s="110"/>
      <c r="FQ63" s="110"/>
      <c r="FR63" s="110"/>
      <c r="FS63" s="110"/>
      <c r="FT63" s="110"/>
      <c r="FU63" s="110"/>
      <c r="FV63" s="110"/>
      <c r="FW63" s="110"/>
      <c r="FX63" s="110"/>
      <c r="FY63" s="110"/>
      <c r="FZ63" s="110"/>
      <c r="GA63" s="110"/>
      <c r="GB63" s="110"/>
      <c r="GC63" s="110"/>
      <c r="GD63" s="110"/>
      <c r="GE63" s="110"/>
      <c r="GF63" s="110"/>
      <c r="GG63" s="110"/>
      <c r="GH63" s="110"/>
      <c r="GI63" s="110"/>
      <c r="GJ63" s="110"/>
      <c r="GK63" s="110"/>
      <c r="GL63" s="110"/>
      <c r="GM63" s="110"/>
      <c r="GN63" s="110"/>
      <c r="GO63" s="110"/>
      <c r="GP63" s="110"/>
      <c r="GQ63" s="110"/>
      <c r="GR63" s="110"/>
      <c r="GS63" s="110"/>
      <c r="GT63" s="110"/>
      <c r="GU63" s="110"/>
      <c r="GV63" s="110"/>
      <c r="GW63" s="110"/>
      <c r="GX63" s="110"/>
      <c r="GY63" s="110"/>
      <c r="GZ63" s="110"/>
      <c r="HA63" s="110"/>
      <c r="HB63" s="110"/>
      <c r="HC63" s="110"/>
      <c r="HD63" s="110"/>
      <c r="HE63" s="110"/>
      <c r="HF63" s="110"/>
      <c r="HG63" s="110"/>
      <c r="HH63" s="110"/>
      <c r="HI63" s="110"/>
      <c r="HJ63" s="110"/>
      <c r="HK63" s="110"/>
      <c r="HL63" s="110"/>
      <c r="HM63" s="110"/>
      <c r="HN63" s="110"/>
      <c r="HO63" s="110"/>
      <c r="HP63" s="110"/>
      <c r="HQ63" s="110"/>
      <c r="HR63" s="110"/>
      <c r="HS63" s="110"/>
      <c r="HT63" s="110"/>
      <c r="HU63" s="110"/>
      <c r="HV63" s="110"/>
      <c r="HW63" s="110"/>
      <c r="HX63" s="110"/>
      <c r="HY63" s="110"/>
      <c r="HZ63" s="110"/>
      <c r="IA63" s="110"/>
      <c r="IB63" s="110"/>
      <c r="IC63" s="110"/>
      <c r="ID63" s="110"/>
      <c r="IE63" s="110"/>
      <c r="IF63" s="110"/>
      <c r="IG63" s="110"/>
      <c r="IH63" s="110"/>
      <c r="II63" s="110"/>
      <c r="IJ63" s="110"/>
      <c r="IK63" s="110"/>
      <c r="IL63" s="110"/>
      <c r="IM63" s="110"/>
      <c r="IN63" s="110"/>
      <c r="IO63" s="110"/>
      <c r="IP63" s="110"/>
      <c r="IQ63" s="110"/>
      <c r="IR63" s="110"/>
      <c r="IS63" s="110"/>
      <c r="IT63" s="110"/>
      <c r="IU63" s="110"/>
      <c r="IV63" s="110"/>
    </row>
    <row r="64" spans="2:256" ht="12.75" customHeight="1">
      <c r="B64" s="696"/>
      <c r="C64" s="696"/>
      <c r="E64" s="109" t="str">
        <f>G63</f>
        <v>Por favor preencha todas as células em aberto. Se não existirem ocorrências a registar deverá introduzir o número zero.</v>
      </c>
      <c r="F64" s="109"/>
      <c r="G64" s="109"/>
      <c r="H64" s="109"/>
      <c r="I64" s="109"/>
      <c r="J64" s="109"/>
      <c r="K64" s="109"/>
      <c r="L64" s="109"/>
      <c r="M64" s="109"/>
      <c r="N64" s="109"/>
      <c r="O64" s="109"/>
      <c r="P64" s="105"/>
      <c r="Q64" s="105"/>
      <c r="R64" s="105"/>
      <c r="S64" s="105"/>
      <c r="T64" s="105"/>
      <c r="U64" s="105"/>
      <c r="V64" s="105"/>
      <c r="W64" s="105"/>
      <c r="X64" s="105"/>
      <c r="Y64" s="105"/>
      <c r="Z64" s="105"/>
      <c r="AA64" s="105"/>
      <c r="AB64" s="105"/>
      <c r="AC64" s="105"/>
      <c r="AD64" s="105"/>
      <c r="AE64" s="105"/>
      <c r="AF64" s="105"/>
      <c r="AG64" s="105"/>
      <c r="AH64" s="105"/>
      <c r="AI64" s="105"/>
      <c r="AJ64" s="105"/>
      <c r="AK64" s="105"/>
      <c r="AL64" s="105"/>
      <c r="AM64" s="105"/>
      <c r="AN64" s="105"/>
      <c r="AO64" s="105"/>
      <c r="AP64" s="105"/>
      <c r="AQ64" s="105"/>
      <c r="AR64" s="105"/>
      <c r="AS64" s="105"/>
      <c r="AT64" s="105"/>
      <c r="AU64" s="105"/>
      <c r="AV64" s="105"/>
      <c r="AW64" s="105"/>
      <c r="AX64" s="105"/>
      <c r="AY64" s="105"/>
      <c r="AZ64" s="105"/>
      <c r="BA64" s="105"/>
      <c r="BB64" s="105"/>
      <c r="BC64" s="105"/>
      <c r="BD64" s="105"/>
      <c r="BE64" s="105"/>
      <c r="BF64" s="105"/>
      <c r="BG64" s="105"/>
      <c r="BH64" s="105"/>
      <c r="BI64" s="105"/>
      <c r="BJ64" s="105"/>
      <c r="BK64" s="105"/>
      <c r="BL64" s="105"/>
      <c r="BM64" s="105"/>
      <c r="BN64" s="105"/>
      <c r="BO64" s="105"/>
      <c r="BP64" s="105"/>
      <c r="BQ64" s="105"/>
      <c r="BR64" s="105"/>
      <c r="BS64" s="105"/>
      <c r="BT64" s="105"/>
      <c r="BU64" s="105"/>
      <c r="BV64" s="105"/>
      <c r="BW64" s="105"/>
      <c r="BX64" s="105"/>
      <c r="BY64" s="105"/>
      <c r="BZ64" s="105"/>
      <c r="CA64" s="105"/>
      <c r="CB64" s="105"/>
      <c r="CC64" s="105"/>
      <c r="CD64" s="105"/>
      <c r="CE64" s="105"/>
      <c r="CF64" s="105"/>
      <c r="CG64" s="105"/>
      <c r="CH64" s="105"/>
      <c r="CI64" s="105"/>
      <c r="CJ64" s="105"/>
      <c r="CK64" s="105"/>
      <c r="CL64" s="105"/>
      <c r="CM64" s="105"/>
      <c r="CN64" s="105"/>
      <c r="CO64" s="105"/>
      <c r="CP64" s="105"/>
      <c r="CQ64" s="105"/>
      <c r="CR64" s="105"/>
      <c r="CS64" s="105"/>
      <c r="CT64" s="105"/>
      <c r="CU64" s="105"/>
      <c r="CV64" s="105"/>
      <c r="CW64" s="105"/>
      <c r="CX64" s="105"/>
      <c r="CY64" s="105"/>
      <c r="CZ64" s="105"/>
      <c r="DA64" s="105"/>
      <c r="DB64" s="105"/>
      <c r="DC64" s="105"/>
      <c r="DD64" s="105"/>
      <c r="DE64" s="105"/>
      <c r="DF64" s="105"/>
      <c r="DG64" s="105"/>
      <c r="DH64" s="105"/>
      <c r="DI64" s="105"/>
      <c r="DJ64" s="105"/>
      <c r="DK64" s="105"/>
      <c r="DL64" s="105"/>
      <c r="DM64" s="105"/>
      <c r="DN64" s="105"/>
      <c r="DO64" s="105"/>
      <c r="DP64" s="105"/>
      <c r="DQ64" s="105"/>
      <c r="DR64" s="105"/>
      <c r="DS64" s="105"/>
      <c r="DT64" s="105"/>
      <c r="DU64" s="105"/>
      <c r="DV64" s="105"/>
      <c r="DW64" s="105"/>
      <c r="DX64" s="105"/>
      <c r="DY64" s="105"/>
      <c r="DZ64" s="105"/>
      <c r="EA64" s="105"/>
      <c r="EB64" s="105"/>
      <c r="EC64" s="105"/>
      <c r="ED64" s="105"/>
      <c r="EE64" s="105"/>
      <c r="EF64" s="105"/>
      <c r="EG64" s="105"/>
      <c r="EH64" s="105"/>
      <c r="EI64" s="105"/>
      <c r="EJ64" s="105"/>
      <c r="EK64" s="105"/>
      <c r="EL64" s="105"/>
      <c r="EM64" s="105"/>
      <c r="EN64" s="105"/>
      <c r="EO64" s="105"/>
      <c r="EP64" s="105"/>
      <c r="EQ64" s="105"/>
      <c r="ER64" s="105"/>
      <c r="ES64" s="105"/>
      <c r="ET64" s="105"/>
      <c r="EU64" s="105"/>
      <c r="EV64" s="105"/>
      <c r="EW64" s="105"/>
      <c r="EX64" s="105"/>
      <c r="EY64" s="105"/>
      <c r="EZ64" s="105"/>
      <c r="FA64" s="105"/>
      <c r="FB64" s="105"/>
      <c r="FC64" s="105"/>
      <c r="FD64" s="105"/>
      <c r="FE64" s="105"/>
      <c r="FF64" s="105"/>
      <c r="FG64" s="105"/>
      <c r="FH64" s="105"/>
      <c r="FI64" s="105"/>
      <c r="FJ64" s="105"/>
      <c r="FK64" s="105"/>
      <c r="FL64" s="105"/>
      <c r="FM64" s="105"/>
      <c r="FN64" s="105"/>
      <c r="FO64" s="105"/>
      <c r="FP64" s="105"/>
      <c r="FQ64" s="105"/>
      <c r="FR64" s="105"/>
      <c r="FS64" s="105"/>
      <c r="FT64" s="105"/>
      <c r="FU64" s="105"/>
      <c r="FV64" s="105"/>
      <c r="FW64" s="105"/>
      <c r="FX64" s="105"/>
      <c r="FY64" s="105"/>
      <c r="FZ64" s="105"/>
      <c r="GA64" s="105"/>
      <c r="GB64" s="105"/>
      <c r="GC64" s="105"/>
      <c r="GD64" s="105"/>
      <c r="GE64" s="105"/>
      <c r="GF64" s="105"/>
      <c r="GG64" s="105"/>
      <c r="GH64" s="105"/>
      <c r="GI64" s="105"/>
      <c r="GJ64" s="105"/>
      <c r="GK64" s="105"/>
      <c r="GL64" s="105"/>
      <c r="GM64" s="105"/>
      <c r="GN64" s="105"/>
      <c r="GO64" s="105"/>
      <c r="GP64" s="105"/>
      <c r="GQ64" s="105"/>
      <c r="GR64" s="105"/>
      <c r="GS64" s="105"/>
      <c r="GT64" s="105"/>
      <c r="GU64" s="105"/>
      <c r="GV64" s="105"/>
      <c r="GW64" s="105"/>
      <c r="GX64" s="105"/>
      <c r="GY64" s="105"/>
      <c r="GZ64" s="105"/>
      <c r="HA64" s="105"/>
      <c r="HB64" s="105"/>
      <c r="HC64" s="105"/>
      <c r="HD64" s="105"/>
      <c r="HE64" s="105"/>
      <c r="HF64" s="105"/>
      <c r="HG64" s="105"/>
      <c r="HH64" s="105"/>
      <c r="HI64" s="105"/>
      <c r="HJ64" s="105"/>
      <c r="HK64" s="105"/>
      <c r="HL64" s="105"/>
      <c r="HM64" s="105"/>
      <c r="HN64" s="105"/>
      <c r="HO64" s="105"/>
      <c r="HP64" s="105"/>
      <c r="HQ64" s="105"/>
      <c r="HR64" s="105"/>
      <c r="HS64" s="105"/>
      <c r="HT64" s="105"/>
      <c r="HU64" s="105"/>
      <c r="HV64" s="105"/>
      <c r="HW64" s="105"/>
      <c r="HX64" s="105"/>
      <c r="HY64" s="105"/>
      <c r="HZ64" s="105"/>
      <c r="IA64" s="105"/>
      <c r="IB64" s="105"/>
      <c r="IC64" s="105"/>
      <c r="ID64" s="105"/>
      <c r="IE64" s="105"/>
      <c r="IF64" s="105"/>
      <c r="IG64" s="105"/>
      <c r="IH64" s="105"/>
      <c r="II64" s="105"/>
      <c r="IJ64" s="105"/>
      <c r="IK64" s="105"/>
      <c r="IL64" s="105"/>
      <c r="IM64" s="105"/>
      <c r="IN64" s="105"/>
      <c r="IO64" s="105"/>
      <c r="IP64" s="105"/>
      <c r="IQ64" s="105"/>
      <c r="IR64" s="105"/>
      <c r="IS64" s="105"/>
      <c r="IT64" s="105"/>
      <c r="IU64" s="105"/>
      <c r="IV64" s="105"/>
    </row>
    <row r="65" ht="12.75" customHeight="1"/>
    <row r="66" spans="2:256" ht="12.75" customHeight="1">
      <c r="B66" s="695" t="s">
        <v>566</v>
      </c>
      <c r="C66" s="695"/>
      <c r="E66" s="97" t="str">
        <f>IF(E67="...","Preenchido",IF(E67="Por favor preencha todas as células em aberto. Se não existirem ocorrências a registar deverá introduzir o número zero.","Por preencher","Preenchido com erros!"))</f>
        <v>Por preencher</v>
      </c>
      <c r="F66" s="98"/>
      <c r="G66" s="99" t="str">
        <f>IF('III - Mapas'!H514&lt;&gt;0,"Por favor preencha todas as células em aberto. Se não existirem ocorrências a registar deverá introduzir o número zero.",IF('III - Mapas'!H529="ERRO","Ao fazer referência a 'outras situações' no ponto 2.16, deverá obrigatoriamente discriminá-las no campo destinado às anotações.",H66))</f>
        <v>Por favor preencha todas as células em aberto. Se não existirem ocorrências a registar deverá introduzir o número zero.</v>
      </c>
      <c r="H66" s="100" t="str">
        <f>IF('III - Mapas'!K435="ERRO2","Ao fazer referência a encargos com trabalho extraordinário no ponto 2.2, deverá obrigatoriamente referir o respectivo nº de horas no ponto 1.18.1 do quadro 1.18.",IF('III - Mapas'!K444="ERRO2","Ao fazer referência a encargos com trabalho nocturno no ponto 2.3, deverá obrigatoriamente referir o respectivo nº de horas de trabalho no ponto 1.18.4 do quadro 1.18.",IF('III - Mapas'!K453="ERRO2","Ao fazer referência a encargos com trabalho prestado em dias de descanso complementar, semanal e feriados no ponto 2.4, deverá obrigatoriamente referir o respectivo nº de horas de trabalho nos pontos 1.18.5, 1.18.6 e 1.18.7 do quadro 1.18.","...")))</f>
        <v>...</v>
      </c>
      <c r="I66" s="100"/>
      <c r="J66" s="100"/>
      <c r="K66" s="100"/>
      <c r="L66" s="100"/>
      <c r="M66" s="100"/>
      <c r="N66" s="100"/>
      <c r="O66" s="100"/>
      <c r="P66" s="110"/>
      <c r="Q66" s="110"/>
      <c r="R66" s="110"/>
      <c r="S66" s="110"/>
      <c r="T66" s="110"/>
      <c r="U66" s="110"/>
      <c r="V66" s="110"/>
      <c r="W66" s="110"/>
      <c r="X66" s="110"/>
      <c r="Y66" s="110"/>
      <c r="Z66" s="110"/>
      <c r="AA66" s="110"/>
      <c r="AB66" s="110"/>
      <c r="AC66" s="110"/>
      <c r="AD66" s="110"/>
      <c r="AE66" s="110"/>
      <c r="AF66" s="110"/>
      <c r="AG66" s="110"/>
      <c r="AH66" s="110"/>
      <c r="AI66" s="110"/>
      <c r="AJ66" s="110"/>
      <c r="AK66" s="110"/>
      <c r="AL66" s="110"/>
      <c r="AM66" s="110"/>
      <c r="AN66" s="110"/>
      <c r="AO66" s="110"/>
      <c r="AP66" s="110"/>
      <c r="AQ66" s="110"/>
      <c r="AR66" s="110"/>
      <c r="AS66" s="110"/>
      <c r="AT66" s="110"/>
      <c r="AU66" s="110"/>
      <c r="AV66" s="110"/>
      <c r="AW66" s="110"/>
      <c r="AX66" s="110"/>
      <c r="AY66" s="110"/>
      <c r="AZ66" s="110"/>
      <c r="BA66" s="110"/>
      <c r="BB66" s="110"/>
      <c r="BC66" s="110"/>
      <c r="BD66" s="110"/>
      <c r="BE66" s="110"/>
      <c r="BF66" s="110"/>
      <c r="BG66" s="110"/>
      <c r="BH66" s="110"/>
      <c r="BI66" s="110"/>
      <c r="BJ66" s="110"/>
      <c r="BK66" s="110"/>
      <c r="BL66" s="110"/>
      <c r="BM66" s="110"/>
      <c r="BN66" s="110"/>
      <c r="BO66" s="110"/>
      <c r="BP66" s="110"/>
      <c r="BQ66" s="110"/>
      <c r="BR66" s="110"/>
      <c r="BS66" s="110"/>
      <c r="BT66" s="110"/>
      <c r="BU66" s="110"/>
      <c r="BV66" s="110"/>
      <c r="BW66" s="110"/>
      <c r="BX66" s="110"/>
      <c r="BY66" s="110"/>
      <c r="BZ66" s="110"/>
      <c r="CA66" s="110"/>
      <c r="CB66" s="110"/>
      <c r="CC66" s="110"/>
      <c r="CD66" s="110"/>
      <c r="CE66" s="110"/>
      <c r="CF66" s="110"/>
      <c r="CG66" s="110"/>
      <c r="CH66" s="110"/>
      <c r="CI66" s="110"/>
      <c r="CJ66" s="110"/>
      <c r="CK66" s="110"/>
      <c r="CL66" s="110"/>
      <c r="CM66" s="110"/>
      <c r="CN66" s="110"/>
      <c r="CO66" s="110"/>
      <c r="CP66" s="110"/>
      <c r="CQ66" s="110"/>
      <c r="CR66" s="110"/>
      <c r="CS66" s="110"/>
      <c r="CT66" s="110"/>
      <c r="CU66" s="110"/>
      <c r="CV66" s="110"/>
      <c r="CW66" s="110"/>
      <c r="CX66" s="110"/>
      <c r="CY66" s="110"/>
      <c r="CZ66" s="110"/>
      <c r="DA66" s="110"/>
      <c r="DB66" s="110"/>
      <c r="DC66" s="110"/>
      <c r="DD66" s="110"/>
      <c r="DE66" s="110"/>
      <c r="DF66" s="110"/>
      <c r="DG66" s="110"/>
      <c r="DH66" s="110"/>
      <c r="DI66" s="110"/>
      <c r="DJ66" s="110"/>
      <c r="DK66" s="110"/>
      <c r="DL66" s="110"/>
      <c r="DM66" s="110"/>
      <c r="DN66" s="110"/>
      <c r="DO66" s="110"/>
      <c r="DP66" s="110"/>
      <c r="DQ66" s="110"/>
      <c r="DR66" s="110"/>
      <c r="DS66" s="110"/>
      <c r="DT66" s="110"/>
      <c r="DU66" s="110"/>
      <c r="DV66" s="110"/>
      <c r="DW66" s="110"/>
      <c r="DX66" s="110"/>
      <c r="DY66" s="110"/>
      <c r="DZ66" s="110"/>
      <c r="EA66" s="110"/>
      <c r="EB66" s="110"/>
      <c r="EC66" s="110"/>
      <c r="ED66" s="110"/>
      <c r="EE66" s="110"/>
      <c r="EF66" s="110"/>
      <c r="EG66" s="110"/>
      <c r="EH66" s="110"/>
      <c r="EI66" s="110"/>
      <c r="EJ66" s="110"/>
      <c r="EK66" s="110"/>
      <c r="EL66" s="110"/>
      <c r="EM66" s="110"/>
      <c r="EN66" s="110"/>
      <c r="EO66" s="110"/>
      <c r="EP66" s="110"/>
      <c r="EQ66" s="110"/>
      <c r="ER66" s="110"/>
      <c r="ES66" s="110"/>
      <c r="ET66" s="110"/>
      <c r="EU66" s="110"/>
      <c r="EV66" s="110"/>
      <c r="EW66" s="110"/>
      <c r="EX66" s="110"/>
      <c r="EY66" s="110"/>
      <c r="EZ66" s="110"/>
      <c r="FA66" s="110"/>
      <c r="FB66" s="110"/>
      <c r="FC66" s="110"/>
      <c r="FD66" s="110"/>
      <c r="FE66" s="110"/>
      <c r="FF66" s="110"/>
      <c r="FG66" s="110"/>
      <c r="FH66" s="110"/>
      <c r="FI66" s="110"/>
      <c r="FJ66" s="110"/>
      <c r="FK66" s="110"/>
      <c r="FL66" s="110"/>
      <c r="FM66" s="110"/>
      <c r="FN66" s="110"/>
      <c r="FO66" s="110"/>
      <c r="FP66" s="110"/>
      <c r="FQ66" s="110"/>
      <c r="FR66" s="110"/>
      <c r="FS66" s="110"/>
      <c r="FT66" s="110"/>
      <c r="FU66" s="110"/>
      <c r="FV66" s="110"/>
      <c r="FW66" s="110"/>
      <c r="FX66" s="110"/>
      <c r="FY66" s="110"/>
      <c r="FZ66" s="110"/>
      <c r="GA66" s="110"/>
      <c r="GB66" s="110"/>
      <c r="GC66" s="110"/>
      <c r="GD66" s="110"/>
      <c r="GE66" s="110"/>
      <c r="GF66" s="110"/>
      <c r="GG66" s="110"/>
      <c r="GH66" s="110"/>
      <c r="GI66" s="110"/>
      <c r="GJ66" s="110"/>
      <c r="GK66" s="110"/>
      <c r="GL66" s="110"/>
      <c r="GM66" s="110"/>
      <c r="GN66" s="110"/>
      <c r="GO66" s="110"/>
      <c r="GP66" s="110"/>
      <c r="GQ66" s="110"/>
      <c r="GR66" s="110"/>
      <c r="GS66" s="110"/>
      <c r="GT66" s="110"/>
      <c r="GU66" s="110"/>
      <c r="GV66" s="110"/>
      <c r="GW66" s="110"/>
      <c r="GX66" s="110"/>
      <c r="GY66" s="110"/>
      <c r="GZ66" s="110"/>
      <c r="HA66" s="110"/>
      <c r="HB66" s="110"/>
      <c r="HC66" s="110"/>
      <c r="HD66" s="110"/>
      <c r="HE66" s="110"/>
      <c r="HF66" s="110"/>
      <c r="HG66" s="110"/>
      <c r="HH66" s="110"/>
      <c r="HI66" s="110"/>
      <c r="HJ66" s="110"/>
      <c r="HK66" s="110"/>
      <c r="HL66" s="110"/>
      <c r="HM66" s="110"/>
      <c r="HN66" s="110"/>
      <c r="HO66" s="110"/>
      <c r="HP66" s="110"/>
      <c r="HQ66" s="110"/>
      <c r="HR66" s="110"/>
      <c r="HS66" s="110"/>
      <c r="HT66" s="110"/>
      <c r="HU66" s="110"/>
      <c r="HV66" s="110"/>
      <c r="HW66" s="110"/>
      <c r="HX66" s="110"/>
      <c r="HY66" s="110"/>
      <c r="HZ66" s="110"/>
      <c r="IA66" s="110"/>
      <c r="IB66" s="110"/>
      <c r="IC66" s="110"/>
      <c r="ID66" s="110"/>
      <c r="IE66" s="110"/>
      <c r="IF66" s="110"/>
      <c r="IG66" s="110"/>
      <c r="IH66" s="110"/>
      <c r="II66" s="110"/>
      <c r="IJ66" s="110"/>
      <c r="IK66" s="110"/>
      <c r="IL66" s="110"/>
      <c r="IM66" s="110"/>
      <c r="IN66" s="110"/>
      <c r="IO66" s="110"/>
      <c r="IP66" s="110"/>
      <c r="IQ66" s="110"/>
      <c r="IR66" s="110"/>
      <c r="IS66" s="110"/>
      <c r="IT66" s="110"/>
      <c r="IU66" s="110"/>
      <c r="IV66" s="110"/>
    </row>
    <row r="67" spans="2:256" ht="12.75" customHeight="1">
      <c r="B67" s="696"/>
      <c r="C67" s="696"/>
      <c r="E67" s="109" t="str">
        <f>G66</f>
        <v>Por favor preencha todas as células em aberto. Se não existirem ocorrências a registar deverá introduzir o número zero.</v>
      </c>
      <c r="F67" s="109"/>
      <c r="G67" s="109"/>
      <c r="H67" s="109"/>
      <c r="I67" s="109"/>
      <c r="J67" s="109"/>
      <c r="K67" s="109"/>
      <c r="L67" s="109"/>
      <c r="M67" s="109"/>
      <c r="N67" s="109"/>
      <c r="O67" s="109"/>
      <c r="P67" s="105"/>
      <c r="Q67" s="105"/>
      <c r="R67" s="105"/>
      <c r="S67" s="105"/>
      <c r="T67" s="105"/>
      <c r="U67" s="105"/>
      <c r="V67" s="105"/>
      <c r="W67" s="105"/>
      <c r="X67" s="105"/>
      <c r="Y67" s="105"/>
      <c r="Z67" s="105"/>
      <c r="AA67" s="105"/>
      <c r="AB67" s="105"/>
      <c r="AC67" s="105"/>
      <c r="AD67" s="105"/>
      <c r="AE67" s="105"/>
      <c r="AF67" s="105"/>
      <c r="AG67" s="105"/>
      <c r="AH67" s="105"/>
      <c r="AI67" s="105"/>
      <c r="AJ67" s="105"/>
      <c r="AK67" s="105"/>
      <c r="AL67" s="105"/>
      <c r="AM67" s="105"/>
      <c r="AN67" s="105"/>
      <c r="AO67" s="105"/>
      <c r="AP67" s="105"/>
      <c r="AQ67" s="105"/>
      <c r="AR67" s="105"/>
      <c r="AS67" s="105"/>
      <c r="AT67" s="105"/>
      <c r="AU67" s="105"/>
      <c r="AV67" s="105"/>
      <c r="AW67" s="105"/>
      <c r="AX67" s="105"/>
      <c r="AY67" s="105"/>
      <c r="AZ67" s="105"/>
      <c r="BA67" s="105"/>
      <c r="BB67" s="105"/>
      <c r="BC67" s="105"/>
      <c r="BD67" s="105"/>
      <c r="BE67" s="105"/>
      <c r="BF67" s="105"/>
      <c r="BG67" s="105"/>
      <c r="BH67" s="105"/>
      <c r="BI67" s="105"/>
      <c r="BJ67" s="105"/>
      <c r="BK67" s="105"/>
      <c r="BL67" s="105"/>
      <c r="BM67" s="105"/>
      <c r="BN67" s="105"/>
      <c r="BO67" s="105"/>
      <c r="BP67" s="105"/>
      <c r="BQ67" s="105"/>
      <c r="BR67" s="105"/>
      <c r="BS67" s="105"/>
      <c r="BT67" s="105"/>
      <c r="BU67" s="105"/>
      <c r="BV67" s="105"/>
      <c r="BW67" s="105"/>
      <c r="BX67" s="105"/>
      <c r="BY67" s="105"/>
      <c r="BZ67" s="105"/>
      <c r="CA67" s="105"/>
      <c r="CB67" s="105"/>
      <c r="CC67" s="105"/>
      <c r="CD67" s="105"/>
      <c r="CE67" s="105"/>
      <c r="CF67" s="105"/>
      <c r="CG67" s="105"/>
      <c r="CH67" s="105"/>
      <c r="CI67" s="105"/>
      <c r="CJ67" s="105"/>
      <c r="CK67" s="105"/>
      <c r="CL67" s="105"/>
      <c r="CM67" s="105"/>
      <c r="CN67" s="105"/>
      <c r="CO67" s="105"/>
      <c r="CP67" s="105"/>
      <c r="CQ67" s="105"/>
      <c r="CR67" s="105"/>
      <c r="CS67" s="105"/>
      <c r="CT67" s="105"/>
      <c r="CU67" s="105"/>
      <c r="CV67" s="105"/>
      <c r="CW67" s="105"/>
      <c r="CX67" s="105"/>
      <c r="CY67" s="105"/>
      <c r="CZ67" s="105"/>
      <c r="DA67" s="105"/>
      <c r="DB67" s="105"/>
      <c r="DC67" s="105"/>
      <c r="DD67" s="105"/>
      <c r="DE67" s="105"/>
      <c r="DF67" s="105"/>
      <c r="DG67" s="105"/>
      <c r="DH67" s="105"/>
      <c r="DI67" s="105"/>
      <c r="DJ67" s="105"/>
      <c r="DK67" s="105"/>
      <c r="DL67" s="105"/>
      <c r="DM67" s="105"/>
      <c r="DN67" s="105"/>
      <c r="DO67" s="105"/>
      <c r="DP67" s="105"/>
      <c r="DQ67" s="105"/>
      <c r="DR67" s="105"/>
      <c r="DS67" s="105"/>
      <c r="DT67" s="105"/>
      <c r="DU67" s="105"/>
      <c r="DV67" s="105"/>
      <c r="DW67" s="105"/>
      <c r="DX67" s="105"/>
      <c r="DY67" s="105"/>
      <c r="DZ67" s="105"/>
      <c r="EA67" s="105"/>
      <c r="EB67" s="105"/>
      <c r="EC67" s="105"/>
      <c r="ED67" s="105"/>
      <c r="EE67" s="105"/>
      <c r="EF67" s="105"/>
      <c r="EG67" s="105"/>
      <c r="EH67" s="105"/>
      <c r="EI67" s="105"/>
      <c r="EJ67" s="105"/>
      <c r="EK67" s="105"/>
      <c r="EL67" s="105"/>
      <c r="EM67" s="105"/>
      <c r="EN67" s="105"/>
      <c r="EO67" s="105"/>
      <c r="EP67" s="105"/>
      <c r="EQ67" s="105"/>
      <c r="ER67" s="105"/>
      <c r="ES67" s="105"/>
      <c r="ET67" s="105"/>
      <c r="EU67" s="105"/>
      <c r="EV67" s="105"/>
      <c r="EW67" s="105"/>
      <c r="EX67" s="105"/>
      <c r="EY67" s="105"/>
      <c r="EZ67" s="105"/>
      <c r="FA67" s="105"/>
      <c r="FB67" s="105"/>
      <c r="FC67" s="105"/>
      <c r="FD67" s="105"/>
      <c r="FE67" s="105"/>
      <c r="FF67" s="105"/>
      <c r="FG67" s="105"/>
      <c r="FH67" s="105"/>
      <c r="FI67" s="105"/>
      <c r="FJ67" s="105"/>
      <c r="FK67" s="105"/>
      <c r="FL67" s="105"/>
      <c r="FM67" s="105"/>
      <c r="FN67" s="105"/>
      <c r="FO67" s="105"/>
      <c r="FP67" s="105"/>
      <c r="FQ67" s="105"/>
      <c r="FR67" s="105"/>
      <c r="FS67" s="105"/>
      <c r="FT67" s="105"/>
      <c r="FU67" s="105"/>
      <c r="FV67" s="105"/>
      <c r="FW67" s="105"/>
      <c r="FX67" s="105"/>
      <c r="FY67" s="105"/>
      <c r="FZ67" s="105"/>
      <c r="GA67" s="105"/>
      <c r="GB67" s="105"/>
      <c r="GC67" s="105"/>
      <c r="GD67" s="105"/>
      <c r="GE67" s="105"/>
      <c r="GF67" s="105"/>
      <c r="GG67" s="105"/>
      <c r="GH67" s="105"/>
      <c r="GI67" s="105"/>
      <c r="GJ67" s="105"/>
      <c r="GK67" s="105"/>
      <c r="GL67" s="105"/>
      <c r="GM67" s="105"/>
      <c r="GN67" s="105"/>
      <c r="GO67" s="105"/>
      <c r="GP67" s="105"/>
      <c r="GQ67" s="105"/>
      <c r="GR67" s="105"/>
      <c r="GS67" s="105"/>
      <c r="GT67" s="105"/>
      <c r="GU67" s="105"/>
      <c r="GV67" s="105"/>
      <c r="GW67" s="105"/>
      <c r="GX67" s="105"/>
      <c r="GY67" s="105"/>
      <c r="GZ67" s="105"/>
      <c r="HA67" s="105"/>
      <c r="HB67" s="105"/>
      <c r="HC67" s="105"/>
      <c r="HD67" s="105"/>
      <c r="HE67" s="105"/>
      <c r="HF67" s="105"/>
      <c r="HG67" s="105"/>
      <c r="HH67" s="105"/>
      <c r="HI67" s="105"/>
      <c r="HJ67" s="105"/>
      <c r="HK67" s="105"/>
      <c r="HL67" s="105"/>
      <c r="HM67" s="105"/>
      <c r="HN67" s="105"/>
      <c r="HO67" s="105"/>
      <c r="HP67" s="105"/>
      <c r="HQ67" s="105"/>
      <c r="HR67" s="105"/>
      <c r="HS67" s="105"/>
      <c r="HT67" s="105"/>
      <c r="HU67" s="105"/>
      <c r="HV67" s="105"/>
      <c r="HW67" s="105"/>
      <c r="HX67" s="105"/>
      <c r="HY67" s="105"/>
      <c r="HZ67" s="105"/>
      <c r="IA67" s="105"/>
      <c r="IB67" s="105"/>
      <c r="IC67" s="105"/>
      <c r="ID67" s="105"/>
      <c r="IE67" s="105"/>
      <c r="IF67" s="105"/>
      <c r="IG67" s="105"/>
      <c r="IH67" s="105"/>
      <c r="II67" s="105"/>
      <c r="IJ67" s="105"/>
      <c r="IK67" s="105"/>
      <c r="IL67" s="105"/>
      <c r="IM67" s="105"/>
      <c r="IN67" s="105"/>
      <c r="IO67" s="105"/>
      <c r="IP67" s="105"/>
      <c r="IQ67" s="105"/>
      <c r="IR67" s="105"/>
      <c r="IS67" s="105"/>
      <c r="IT67" s="105"/>
      <c r="IU67" s="105"/>
      <c r="IV67" s="105"/>
    </row>
    <row r="68" ht="12.75" customHeight="1"/>
    <row r="69" spans="2:256" ht="12.75" customHeight="1">
      <c r="B69" s="695" t="s">
        <v>477</v>
      </c>
      <c r="C69" s="695"/>
      <c r="D69" s="96"/>
      <c r="E69" s="97" t="str">
        <f>IF(E70="...","Preenchido",IF(E70="Por favor preencha todas as células em aberto. Se não existirem ocorrências a registar deverá introduzir o número zero.","Por preencher",""))</f>
        <v>Por preencher</v>
      </c>
      <c r="F69" s="98"/>
      <c r="G69" s="99" t="str">
        <f>IF('III - Mapas'!H537&lt;&gt;0,"Por favor preencha todas as células em aberto. Se não existirem ocorrências a registar deverá introduzir o número zero.","...")</f>
        <v>Por favor preencha todas as células em aberto. Se não existirem ocorrências a registar deverá introduzir o número zero.</v>
      </c>
      <c r="H69" s="100"/>
      <c r="I69" s="100"/>
      <c r="J69" s="100"/>
      <c r="K69" s="100"/>
      <c r="L69" s="100"/>
      <c r="M69" s="100"/>
      <c r="N69" s="100"/>
      <c r="O69" s="100"/>
      <c r="P69" s="110"/>
      <c r="Q69" s="110"/>
      <c r="R69" s="110"/>
      <c r="S69" s="110"/>
      <c r="T69" s="110"/>
      <c r="U69" s="110"/>
      <c r="V69" s="110"/>
      <c r="W69" s="110"/>
      <c r="X69" s="110"/>
      <c r="Y69" s="110"/>
      <c r="Z69" s="110"/>
      <c r="AA69" s="110"/>
      <c r="AB69" s="110"/>
      <c r="AC69" s="110"/>
      <c r="AD69" s="110"/>
      <c r="AE69" s="110"/>
      <c r="AF69" s="110"/>
      <c r="AG69" s="110"/>
      <c r="AH69" s="110"/>
      <c r="AI69" s="110"/>
      <c r="AJ69" s="110"/>
      <c r="AK69" s="110"/>
      <c r="AL69" s="110"/>
      <c r="AM69" s="110"/>
      <c r="AN69" s="110"/>
      <c r="AO69" s="110"/>
      <c r="AP69" s="110"/>
      <c r="AQ69" s="110"/>
      <c r="AR69" s="110"/>
      <c r="AS69" s="110"/>
      <c r="AT69" s="110"/>
      <c r="AU69" s="110"/>
      <c r="AV69" s="110"/>
      <c r="AW69" s="110"/>
      <c r="AX69" s="110"/>
      <c r="AY69" s="110"/>
      <c r="AZ69" s="110"/>
      <c r="BA69" s="110"/>
      <c r="BB69" s="110"/>
      <c r="BC69" s="110"/>
      <c r="BD69" s="110"/>
      <c r="BE69" s="110"/>
      <c r="BF69" s="110"/>
      <c r="BG69" s="110"/>
      <c r="BH69" s="110"/>
      <c r="BI69" s="110"/>
      <c r="BJ69" s="110"/>
      <c r="BK69" s="110"/>
      <c r="BL69" s="110"/>
      <c r="BM69" s="110"/>
      <c r="BN69" s="110"/>
      <c r="BO69" s="110"/>
      <c r="BP69" s="110"/>
      <c r="BQ69" s="110"/>
      <c r="BR69" s="110"/>
      <c r="BS69" s="110"/>
      <c r="BT69" s="110"/>
      <c r="BU69" s="110"/>
      <c r="BV69" s="110"/>
      <c r="BW69" s="110"/>
      <c r="BX69" s="110"/>
      <c r="BY69" s="110"/>
      <c r="BZ69" s="110"/>
      <c r="CA69" s="110"/>
      <c r="CB69" s="110"/>
      <c r="CC69" s="110"/>
      <c r="CD69" s="110"/>
      <c r="CE69" s="110"/>
      <c r="CF69" s="110"/>
      <c r="CG69" s="110"/>
      <c r="CH69" s="110"/>
      <c r="CI69" s="110"/>
      <c r="CJ69" s="110"/>
      <c r="CK69" s="110"/>
      <c r="CL69" s="110"/>
      <c r="CM69" s="110"/>
      <c r="CN69" s="110"/>
      <c r="CO69" s="110"/>
      <c r="CP69" s="110"/>
      <c r="CQ69" s="110"/>
      <c r="CR69" s="110"/>
      <c r="CS69" s="110"/>
      <c r="CT69" s="110"/>
      <c r="CU69" s="110"/>
      <c r="CV69" s="110"/>
      <c r="CW69" s="110"/>
      <c r="CX69" s="110"/>
      <c r="CY69" s="110"/>
      <c r="CZ69" s="110"/>
      <c r="DA69" s="110"/>
      <c r="DB69" s="110"/>
      <c r="DC69" s="110"/>
      <c r="DD69" s="110"/>
      <c r="DE69" s="110"/>
      <c r="DF69" s="110"/>
      <c r="DG69" s="110"/>
      <c r="DH69" s="110"/>
      <c r="DI69" s="110"/>
      <c r="DJ69" s="110"/>
      <c r="DK69" s="110"/>
      <c r="DL69" s="110"/>
      <c r="DM69" s="110"/>
      <c r="DN69" s="110"/>
      <c r="DO69" s="110"/>
      <c r="DP69" s="110"/>
      <c r="DQ69" s="110"/>
      <c r="DR69" s="110"/>
      <c r="DS69" s="110"/>
      <c r="DT69" s="110"/>
      <c r="DU69" s="110"/>
      <c r="DV69" s="110"/>
      <c r="DW69" s="110"/>
      <c r="DX69" s="110"/>
      <c r="DY69" s="110"/>
      <c r="DZ69" s="110"/>
      <c r="EA69" s="110"/>
      <c r="EB69" s="110"/>
      <c r="EC69" s="110"/>
      <c r="ED69" s="110"/>
      <c r="EE69" s="110"/>
      <c r="EF69" s="110"/>
      <c r="EG69" s="110"/>
      <c r="EH69" s="110"/>
      <c r="EI69" s="110"/>
      <c r="EJ69" s="110"/>
      <c r="EK69" s="110"/>
      <c r="EL69" s="110"/>
      <c r="EM69" s="110"/>
      <c r="EN69" s="110"/>
      <c r="EO69" s="110"/>
      <c r="EP69" s="110"/>
      <c r="EQ69" s="110"/>
      <c r="ER69" s="110"/>
      <c r="ES69" s="110"/>
      <c r="ET69" s="110"/>
      <c r="EU69" s="110"/>
      <c r="EV69" s="110"/>
      <c r="EW69" s="110"/>
      <c r="EX69" s="110"/>
      <c r="EY69" s="110"/>
      <c r="EZ69" s="110"/>
      <c r="FA69" s="110"/>
      <c r="FB69" s="110"/>
      <c r="FC69" s="110"/>
      <c r="FD69" s="110"/>
      <c r="FE69" s="110"/>
      <c r="FF69" s="110"/>
      <c r="FG69" s="110"/>
      <c r="FH69" s="110"/>
      <c r="FI69" s="110"/>
      <c r="FJ69" s="110"/>
      <c r="FK69" s="110"/>
      <c r="FL69" s="110"/>
      <c r="FM69" s="110"/>
      <c r="FN69" s="110"/>
      <c r="FO69" s="110"/>
      <c r="FP69" s="110"/>
      <c r="FQ69" s="110"/>
      <c r="FR69" s="110"/>
      <c r="FS69" s="110"/>
      <c r="FT69" s="110"/>
      <c r="FU69" s="110"/>
      <c r="FV69" s="110"/>
      <c r="FW69" s="110"/>
      <c r="FX69" s="110"/>
      <c r="FY69" s="110"/>
      <c r="FZ69" s="110"/>
      <c r="GA69" s="110"/>
      <c r="GB69" s="110"/>
      <c r="GC69" s="110"/>
      <c r="GD69" s="110"/>
      <c r="GE69" s="110"/>
      <c r="GF69" s="110"/>
      <c r="GG69" s="110"/>
      <c r="GH69" s="110"/>
      <c r="GI69" s="110"/>
      <c r="GJ69" s="110"/>
      <c r="GK69" s="110"/>
      <c r="GL69" s="110"/>
      <c r="GM69" s="110"/>
      <c r="GN69" s="110"/>
      <c r="GO69" s="110"/>
      <c r="GP69" s="110"/>
      <c r="GQ69" s="110"/>
      <c r="GR69" s="110"/>
      <c r="GS69" s="110"/>
      <c r="GT69" s="110"/>
      <c r="GU69" s="110"/>
      <c r="GV69" s="110"/>
      <c r="GW69" s="110"/>
      <c r="GX69" s="110"/>
      <c r="GY69" s="110"/>
      <c r="GZ69" s="110"/>
      <c r="HA69" s="110"/>
      <c r="HB69" s="110"/>
      <c r="HC69" s="110"/>
      <c r="HD69" s="110"/>
      <c r="HE69" s="110"/>
      <c r="HF69" s="110"/>
      <c r="HG69" s="110"/>
      <c r="HH69" s="110"/>
      <c r="HI69" s="110"/>
      <c r="HJ69" s="110"/>
      <c r="HK69" s="110"/>
      <c r="HL69" s="110"/>
      <c r="HM69" s="110"/>
      <c r="HN69" s="110"/>
      <c r="HO69" s="110"/>
      <c r="HP69" s="110"/>
      <c r="HQ69" s="110"/>
      <c r="HR69" s="110"/>
      <c r="HS69" s="110"/>
      <c r="HT69" s="110"/>
      <c r="HU69" s="110"/>
      <c r="HV69" s="110"/>
      <c r="HW69" s="110"/>
      <c r="HX69" s="110"/>
      <c r="HY69" s="110"/>
      <c r="HZ69" s="110"/>
      <c r="IA69" s="110"/>
      <c r="IB69" s="110"/>
      <c r="IC69" s="110"/>
      <c r="ID69" s="110"/>
      <c r="IE69" s="110"/>
      <c r="IF69" s="110"/>
      <c r="IG69" s="110"/>
      <c r="IH69" s="110"/>
      <c r="II69" s="110"/>
      <c r="IJ69" s="110"/>
      <c r="IK69" s="110"/>
      <c r="IL69" s="110"/>
      <c r="IM69" s="110"/>
      <c r="IN69" s="110"/>
      <c r="IO69" s="110"/>
      <c r="IP69" s="110"/>
      <c r="IQ69" s="110"/>
      <c r="IR69" s="110"/>
      <c r="IS69" s="110"/>
      <c r="IT69" s="110"/>
      <c r="IU69" s="110"/>
      <c r="IV69" s="110"/>
    </row>
    <row r="70" spans="2:256" ht="12.75" customHeight="1">
      <c r="B70" s="696"/>
      <c r="C70" s="696"/>
      <c r="D70" s="96"/>
      <c r="E70" s="109" t="str">
        <f>G69</f>
        <v>Por favor preencha todas as células em aberto. Se não existirem ocorrências a registar deverá introduzir o número zero.</v>
      </c>
      <c r="F70" s="109"/>
      <c r="G70" s="109"/>
      <c r="H70" s="109"/>
      <c r="I70" s="109"/>
      <c r="J70" s="109"/>
      <c r="K70" s="109"/>
      <c r="L70" s="109"/>
      <c r="M70" s="109"/>
      <c r="N70" s="109"/>
      <c r="O70" s="109"/>
      <c r="P70" s="105"/>
      <c r="Q70" s="105"/>
      <c r="R70" s="105"/>
      <c r="S70" s="105"/>
      <c r="T70" s="105"/>
      <c r="U70" s="105"/>
      <c r="V70" s="105"/>
      <c r="W70" s="105"/>
      <c r="X70" s="105"/>
      <c r="Y70" s="105"/>
      <c r="Z70" s="105"/>
      <c r="AA70" s="105"/>
      <c r="AB70" s="105"/>
      <c r="AC70" s="105"/>
      <c r="AD70" s="105"/>
      <c r="AE70" s="105"/>
      <c r="AF70" s="105"/>
      <c r="AG70" s="105"/>
      <c r="AH70" s="105"/>
      <c r="AI70" s="105"/>
      <c r="AJ70" s="105"/>
      <c r="AK70" s="105"/>
      <c r="AL70" s="105"/>
      <c r="AM70" s="105"/>
      <c r="AN70" s="105"/>
      <c r="AO70" s="105"/>
      <c r="AP70" s="105"/>
      <c r="AQ70" s="105"/>
      <c r="AR70" s="105"/>
      <c r="AS70" s="105"/>
      <c r="AT70" s="105"/>
      <c r="AU70" s="105"/>
      <c r="AV70" s="105"/>
      <c r="AW70" s="105"/>
      <c r="AX70" s="105"/>
      <c r="AY70" s="105"/>
      <c r="AZ70" s="105"/>
      <c r="BA70" s="105"/>
      <c r="BB70" s="105"/>
      <c r="BC70" s="105"/>
      <c r="BD70" s="105"/>
      <c r="BE70" s="105"/>
      <c r="BF70" s="105"/>
      <c r="BG70" s="105"/>
      <c r="BH70" s="105"/>
      <c r="BI70" s="105"/>
      <c r="BJ70" s="105"/>
      <c r="BK70" s="105"/>
      <c r="BL70" s="105"/>
      <c r="BM70" s="105"/>
      <c r="BN70" s="105"/>
      <c r="BO70" s="105"/>
      <c r="BP70" s="105"/>
      <c r="BQ70" s="105"/>
      <c r="BR70" s="105"/>
      <c r="BS70" s="105"/>
      <c r="BT70" s="105"/>
      <c r="BU70" s="105"/>
      <c r="BV70" s="105"/>
      <c r="BW70" s="105"/>
      <c r="BX70" s="105"/>
      <c r="BY70" s="105"/>
      <c r="BZ70" s="105"/>
      <c r="CA70" s="105"/>
      <c r="CB70" s="105"/>
      <c r="CC70" s="105"/>
      <c r="CD70" s="105"/>
      <c r="CE70" s="105"/>
      <c r="CF70" s="105"/>
      <c r="CG70" s="105"/>
      <c r="CH70" s="105"/>
      <c r="CI70" s="105"/>
      <c r="CJ70" s="105"/>
      <c r="CK70" s="105"/>
      <c r="CL70" s="105"/>
      <c r="CM70" s="105"/>
      <c r="CN70" s="105"/>
      <c r="CO70" s="105"/>
      <c r="CP70" s="105"/>
      <c r="CQ70" s="105"/>
      <c r="CR70" s="105"/>
      <c r="CS70" s="105"/>
      <c r="CT70" s="105"/>
      <c r="CU70" s="105"/>
      <c r="CV70" s="105"/>
      <c r="CW70" s="105"/>
      <c r="CX70" s="105"/>
      <c r="CY70" s="105"/>
      <c r="CZ70" s="105"/>
      <c r="DA70" s="105"/>
      <c r="DB70" s="105"/>
      <c r="DC70" s="105"/>
      <c r="DD70" s="105"/>
      <c r="DE70" s="105"/>
      <c r="DF70" s="105"/>
      <c r="DG70" s="105"/>
      <c r="DH70" s="105"/>
      <c r="DI70" s="105"/>
      <c r="DJ70" s="105"/>
      <c r="DK70" s="105"/>
      <c r="DL70" s="105"/>
      <c r="DM70" s="105"/>
      <c r="DN70" s="105"/>
      <c r="DO70" s="105"/>
      <c r="DP70" s="105"/>
      <c r="DQ70" s="105"/>
      <c r="DR70" s="105"/>
      <c r="DS70" s="105"/>
      <c r="DT70" s="105"/>
      <c r="DU70" s="105"/>
      <c r="DV70" s="105"/>
      <c r="DW70" s="105"/>
      <c r="DX70" s="105"/>
      <c r="DY70" s="105"/>
      <c r="DZ70" s="105"/>
      <c r="EA70" s="105"/>
      <c r="EB70" s="105"/>
      <c r="EC70" s="105"/>
      <c r="ED70" s="105"/>
      <c r="EE70" s="105"/>
      <c r="EF70" s="105"/>
      <c r="EG70" s="105"/>
      <c r="EH70" s="105"/>
      <c r="EI70" s="105"/>
      <c r="EJ70" s="105"/>
      <c r="EK70" s="105"/>
      <c r="EL70" s="105"/>
      <c r="EM70" s="105"/>
      <c r="EN70" s="105"/>
      <c r="EO70" s="105"/>
      <c r="EP70" s="105"/>
      <c r="EQ70" s="105"/>
      <c r="ER70" s="105"/>
      <c r="ES70" s="105"/>
      <c r="ET70" s="105"/>
      <c r="EU70" s="105"/>
      <c r="EV70" s="105"/>
      <c r="EW70" s="105"/>
      <c r="EX70" s="105"/>
      <c r="EY70" s="105"/>
      <c r="EZ70" s="105"/>
      <c r="FA70" s="105"/>
      <c r="FB70" s="105"/>
      <c r="FC70" s="105"/>
      <c r="FD70" s="105"/>
      <c r="FE70" s="105"/>
      <c r="FF70" s="105"/>
      <c r="FG70" s="105"/>
      <c r="FH70" s="105"/>
      <c r="FI70" s="105"/>
      <c r="FJ70" s="105"/>
      <c r="FK70" s="105"/>
      <c r="FL70" s="105"/>
      <c r="FM70" s="105"/>
      <c r="FN70" s="105"/>
      <c r="FO70" s="105"/>
      <c r="FP70" s="105"/>
      <c r="FQ70" s="105"/>
      <c r="FR70" s="105"/>
      <c r="FS70" s="105"/>
      <c r="FT70" s="105"/>
      <c r="FU70" s="105"/>
      <c r="FV70" s="105"/>
      <c r="FW70" s="105"/>
      <c r="FX70" s="105"/>
      <c r="FY70" s="105"/>
      <c r="FZ70" s="105"/>
      <c r="GA70" s="105"/>
      <c r="GB70" s="105"/>
      <c r="GC70" s="105"/>
      <c r="GD70" s="105"/>
      <c r="GE70" s="105"/>
      <c r="GF70" s="105"/>
      <c r="GG70" s="105"/>
      <c r="GH70" s="105"/>
      <c r="GI70" s="105"/>
      <c r="GJ70" s="105"/>
      <c r="GK70" s="105"/>
      <c r="GL70" s="105"/>
      <c r="GM70" s="105"/>
      <c r="GN70" s="105"/>
      <c r="GO70" s="105"/>
      <c r="GP70" s="105"/>
      <c r="GQ70" s="105"/>
      <c r="GR70" s="105"/>
      <c r="GS70" s="105"/>
      <c r="GT70" s="105"/>
      <c r="GU70" s="105"/>
      <c r="GV70" s="105"/>
      <c r="GW70" s="105"/>
      <c r="GX70" s="105"/>
      <c r="GY70" s="105"/>
      <c r="GZ70" s="105"/>
      <c r="HA70" s="105"/>
      <c r="HB70" s="105"/>
      <c r="HC70" s="105"/>
      <c r="HD70" s="105"/>
      <c r="HE70" s="105"/>
      <c r="HF70" s="105"/>
      <c r="HG70" s="105"/>
      <c r="HH70" s="105"/>
      <c r="HI70" s="105"/>
      <c r="HJ70" s="105"/>
      <c r="HK70" s="105"/>
      <c r="HL70" s="105"/>
      <c r="HM70" s="105"/>
      <c r="HN70" s="105"/>
      <c r="HO70" s="105"/>
      <c r="HP70" s="105"/>
      <c r="HQ70" s="105"/>
      <c r="HR70" s="105"/>
      <c r="HS70" s="105"/>
      <c r="HT70" s="105"/>
      <c r="HU70" s="105"/>
      <c r="HV70" s="105"/>
      <c r="HW70" s="105"/>
      <c r="HX70" s="105"/>
      <c r="HY70" s="105"/>
      <c r="HZ70" s="105"/>
      <c r="IA70" s="105"/>
      <c r="IB70" s="105"/>
      <c r="IC70" s="105"/>
      <c r="ID70" s="105"/>
      <c r="IE70" s="105"/>
      <c r="IF70" s="105"/>
      <c r="IG70" s="105"/>
      <c r="IH70" s="105"/>
      <c r="II70" s="105"/>
      <c r="IJ70" s="105"/>
      <c r="IK70" s="105"/>
      <c r="IL70" s="105"/>
      <c r="IM70" s="105"/>
      <c r="IN70" s="105"/>
      <c r="IO70" s="105"/>
      <c r="IP70" s="105"/>
      <c r="IQ70" s="105"/>
      <c r="IR70" s="105"/>
      <c r="IS70" s="105"/>
      <c r="IT70" s="105"/>
      <c r="IU70" s="105"/>
      <c r="IV70" s="105"/>
    </row>
    <row r="71" ht="12.75" customHeight="1"/>
    <row r="72" spans="2:256" ht="12.75" customHeight="1">
      <c r="B72" s="695" t="s">
        <v>478</v>
      </c>
      <c r="C72" s="695"/>
      <c r="D72" s="96"/>
      <c r="E72" s="97" t="str">
        <f>IF(E73="...","Preenchido",IF(E73="Por favor preencha todas as células em aberto. Se não existirem ocorrências a registar deverá introduzir o número zero.","Por preencher","Preenchido com erros!"))</f>
        <v>Por preencher</v>
      </c>
      <c r="F72" s="98"/>
      <c r="G72" s="99" t="str">
        <f>IF('III - Mapas'!K550&lt;&gt;0,"Por favor preencha todas as células em aberto. Se não existirem ocorrências a registar deverá introduzir o número zero.",H72)</f>
        <v>Por favor preencha todas as células em aberto. Se não existirem ocorrências a registar deverá introduzir o número zero.</v>
      </c>
      <c r="H72" s="99" t="str">
        <f>IF('III - Mapas'!D553="ERRO1","Ao referir a existência de acidentes em serviço no ponto 3.1.2, com baixa inferior a 60 dias, deverá obrigatoriamente referir o respectivo número de dias de baixa no ponto 3.1.3.",IF('III - Mapas'!D553="ERRO2","Ao referir a existência de dias de baixa no ponto 3.1.3, cujo total seja inferior a 60 dias, deverá obrigatoriamente referir o respectivo número de acidentes em serviço no ponto 3.1.2.",IF('III - Mapas'!D553="ERRO3","O nº de dias perdidos com baixa não pode ser inferior ao nº de acidentes em serviço com baixa.",I72)))</f>
        <v>...</v>
      </c>
      <c r="I72" s="99" t="str">
        <f>IF('III - Mapas'!E553="ERRO1","Ao referir a existência de acidentes em serviço no ponto 3.1.2, com baixa igual ou superior a 60 dias, deverá obrigatoriamente referir o respectivo número de dias de baixa no ponto 3.1.3.",IF('III - Mapas'!E553="ERRO2","Ao referir a existência de dias de baixa no ponto 3.1.3, cujo total seja igual ou superior a 60 dias, deverá obrigatoriamente referir o respectivo número de acidentes em serviço no ponto 3.1.2.",IF('III - Mapas'!E553="ERRO3","O nº de dias com baixa apresentado na coluna referente aos acidentes em serviço de que tenham resultado um nº de dias de baixa igual ou superior a 60 dias não poderá ser inferior a "&amp;'III - Mapas'!E554&amp;".",J72)))</f>
        <v>...</v>
      </c>
      <c r="J72" s="99" t="str">
        <f>IF('III - Mapas'!H553="ERRO1","Ao referir a existência de acidentes em itenere no ponto 3.1.2, com baixa inferior a 60 dias, deverá obrigatoriamente referir o respectivo número de dias de baixa no ponto 3.1.3.",IF('III - Mapas'!H553="ERRO2","Ao referir a existência de dias de baixa no ponto 3.1.3, cujo total seja inferior a 60 dias, deverá obrigatoriamente referir o respectivo número de acidentes em itenere no ponto 3.1.2.",IF('III - Mapas'!H553="ERRO3","O nº de dias perdidos com baixa não pode ser inferior ao nº de acidentes em itenere com baixa.",K72)))</f>
        <v>...</v>
      </c>
      <c r="K72" s="99" t="str">
        <f>IF('III - Mapas'!I553="ERRO1","Ao referir a existência de acidentes em itenere, com baixa igual ou superior a 60 dias, no ponto 3.1.2 deverá obrigatoriamente referir o respectivo número de dias de baixa no ponto 3.1.3.",IF('III - Mapas'!I553="ERRO2","Ao referir a existência de dias de baixa no ponto 3.1.3, cujo total seja superior a 60 dias, deverá obrigatoriamente referir o respectivo número de acidentes em itenere no ponto 3.1.2.",IF('III - Mapas'!I553="ERRO3","O nº de dias com baixa apresentado na coluna referente aos acidentes em itenere de que tenham resultado um nº de dias de baixa igual ou superior a 60 dias não poderá ser inferior a "&amp;'III - Mapas'!I554&amp;".","...")))</f>
        <v>...</v>
      </c>
      <c r="L72" s="100"/>
      <c r="M72" s="100"/>
      <c r="N72" s="100"/>
      <c r="O72" s="100"/>
      <c r="P72" s="110"/>
      <c r="Q72" s="110"/>
      <c r="R72" s="110"/>
      <c r="S72" s="110"/>
      <c r="T72" s="110"/>
      <c r="U72" s="110"/>
      <c r="V72" s="110"/>
      <c r="W72" s="110"/>
      <c r="X72" s="110"/>
      <c r="Y72" s="110"/>
      <c r="Z72" s="110"/>
      <c r="AA72" s="110"/>
      <c r="AB72" s="110"/>
      <c r="AC72" s="110"/>
      <c r="AD72" s="110"/>
      <c r="AE72" s="110"/>
      <c r="AF72" s="110"/>
      <c r="AG72" s="110"/>
      <c r="AH72" s="110"/>
      <c r="AI72" s="110"/>
      <c r="AJ72" s="110"/>
      <c r="AK72" s="110"/>
      <c r="AL72" s="110"/>
      <c r="AM72" s="110"/>
      <c r="AN72" s="110"/>
      <c r="AO72" s="110"/>
      <c r="AP72" s="110"/>
      <c r="AQ72" s="110"/>
      <c r="AR72" s="110"/>
      <c r="AS72" s="110"/>
      <c r="AT72" s="110"/>
      <c r="AU72" s="110"/>
      <c r="AV72" s="110"/>
      <c r="AW72" s="110"/>
      <c r="AX72" s="110"/>
      <c r="AY72" s="110"/>
      <c r="AZ72" s="110"/>
      <c r="BA72" s="110"/>
      <c r="BB72" s="110"/>
      <c r="BC72" s="110"/>
      <c r="BD72" s="110"/>
      <c r="BE72" s="110"/>
      <c r="BF72" s="110"/>
      <c r="BG72" s="110"/>
      <c r="BH72" s="110"/>
      <c r="BI72" s="110"/>
      <c r="BJ72" s="110"/>
      <c r="BK72" s="110"/>
      <c r="BL72" s="110"/>
      <c r="BM72" s="110"/>
      <c r="BN72" s="110"/>
      <c r="BO72" s="110"/>
      <c r="BP72" s="110"/>
      <c r="BQ72" s="110"/>
      <c r="BR72" s="110"/>
      <c r="BS72" s="110"/>
      <c r="BT72" s="110"/>
      <c r="BU72" s="110"/>
      <c r="BV72" s="110"/>
      <c r="BW72" s="110"/>
      <c r="BX72" s="110"/>
      <c r="BY72" s="110"/>
      <c r="BZ72" s="110"/>
      <c r="CA72" s="110"/>
      <c r="CB72" s="110"/>
      <c r="CC72" s="110"/>
      <c r="CD72" s="110"/>
      <c r="CE72" s="110"/>
      <c r="CF72" s="110"/>
      <c r="CG72" s="110"/>
      <c r="CH72" s="110"/>
      <c r="CI72" s="110"/>
      <c r="CJ72" s="110"/>
      <c r="CK72" s="110"/>
      <c r="CL72" s="110"/>
      <c r="CM72" s="110"/>
      <c r="CN72" s="110"/>
      <c r="CO72" s="110"/>
      <c r="CP72" s="110"/>
      <c r="CQ72" s="110"/>
      <c r="CR72" s="110"/>
      <c r="CS72" s="110"/>
      <c r="CT72" s="110"/>
      <c r="CU72" s="110"/>
      <c r="CV72" s="110"/>
      <c r="CW72" s="110"/>
      <c r="CX72" s="110"/>
      <c r="CY72" s="110"/>
      <c r="CZ72" s="110"/>
      <c r="DA72" s="110"/>
      <c r="DB72" s="110"/>
      <c r="DC72" s="110"/>
      <c r="DD72" s="110"/>
      <c r="DE72" s="110"/>
      <c r="DF72" s="110"/>
      <c r="DG72" s="110"/>
      <c r="DH72" s="110"/>
      <c r="DI72" s="110"/>
      <c r="DJ72" s="110"/>
      <c r="DK72" s="110"/>
      <c r="DL72" s="110"/>
      <c r="DM72" s="110"/>
      <c r="DN72" s="110"/>
      <c r="DO72" s="110"/>
      <c r="DP72" s="110"/>
      <c r="DQ72" s="110"/>
      <c r="DR72" s="110"/>
      <c r="DS72" s="110"/>
      <c r="DT72" s="110"/>
      <c r="DU72" s="110"/>
      <c r="DV72" s="110"/>
      <c r="DW72" s="110"/>
      <c r="DX72" s="110"/>
      <c r="DY72" s="110"/>
      <c r="DZ72" s="110"/>
      <c r="EA72" s="110"/>
      <c r="EB72" s="110"/>
      <c r="EC72" s="110"/>
      <c r="ED72" s="110"/>
      <c r="EE72" s="110"/>
      <c r="EF72" s="110"/>
      <c r="EG72" s="110"/>
      <c r="EH72" s="110"/>
      <c r="EI72" s="110"/>
      <c r="EJ72" s="110"/>
      <c r="EK72" s="110"/>
      <c r="EL72" s="110"/>
      <c r="EM72" s="110"/>
      <c r="EN72" s="110"/>
      <c r="EO72" s="110"/>
      <c r="EP72" s="110"/>
      <c r="EQ72" s="110"/>
      <c r="ER72" s="110"/>
      <c r="ES72" s="110"/>
      <c r="ET72" s="110"/>
      <c r="EU72" s="110"/>
      <c r="EV72" s="110"/>
      <c r="EW72" s="110"/>
      <c r="EX72" s="110"/>
      <c r="EY72" s="110"/>
      <c r="EZ72" s="110"/>
      <c r="FA72" s="110"/>
      <c r="FB72" s="110"/>
      <c r="FC72" s="110"/>
      <c r="FD72" s="110"/>
      <c r="FE72" s="110"/>
      <c r="FF72" s="110"/>
      <c r="FG72" s="110"/>
      <c r="FH72" s="110"/>
      <c r="FI72" s="110"/>
      <c r="FJ72" s="110"/>
      <c r="FK72" s="110"/>
      <c r="FL72" s="110"/>
      <c r="FM72" s="110"/>
      <c r="FN72" s="110"/>
      <c r="FO72" s="110"/>
      <c r="FP72" s="110"/>
      <c r="FQ72" s="110"/>
      <c r="FR72" s="110"/>
      <c r="FS72" s="110"/>
      <c r="FT72" s="110"/>
      <c r="FU72" s="110"/>
      <c r="FV72" s="110"/>
      <c r="FW72" s="110"/>
      <c r="FX72" s="110"/>
      <c r="FY72" s="110"/>
      <c r="FZ72" s="110"/>
      <c r="GA72" s="110"/>
      <c r="GB72" s="110"/>
      <c r="GC72" s="110"/>
      <c r="GD72" s="110"/>
      <c r="GE72" s="110"/>
      <c r="GF72" s="110"/>
      <c r="GG72" s="110"/>
      <c r="GH72" s="110"/>
      <c r="GI72" s="110"/>
      <c r="GJ72" s="110"/>
      <c r="GK72" s="110"/>
      <c r="GL72" s="110"/>
      <c r="GM72" s="110"/>
      <c r="GN72" s="110"/>
      <c r="GO72" s="110"/>
      <c r="GP72" s="110"/>
      <c r="GQ72" s="110"/>
      <c r="GR72" s="110"/>
      <c r="GS72" s="110"/>
      <c r="GT72" s="110"/>
      <c r="GU72" s="110"/>
      <c r="GV72" s="110"/>
      <c r="GW72" s="110"/>
      <c r="GX72" s="110"/>
      <c r="GY72" s="110"/>
      <c r="GZ72" s="110"/>
      <c r="HA72" s="110"/>
      <c r="HB72" s="110"/>
      <c r="HC72" s="110"/>
      <c r="HD72" s="110"/>
      <c r="HE72" s="110"/>
      <c r="HF72" s="110"/>
      <c r="HG72" s="110"/>
      <c r="HH72" s="110"/>
      <c r="HI72" s="110"/>
      <c r="HJ72" s="110"/>
      <c r="HK72" s="110"/>
      <c r="HL72" s="110"/>
      <c r="HM72" s="110"/>
      <c r="HN72" s="110"/>
      <c r="HO72" s="110"/>
      <c r="HP72" s="110"/>
      <c r="HQ72" s="110"/>
      <c r="HR72" s="110"/>
      <c r="HS72" s="110"/>
      <c r="HT72" s="110"/>
      <c r="HU72" s="110"/>
      <c r="HV72" s="110"/>
      <c r="HW72" s="110"/>
      <c r="HX72" s="110"/>
      <c r="HY72" s="110"/>
      <c r="HZ72" s="110"/>
      <c r="IA72" s="110"/>
      <c r="IB72" s="110"/>
      <c r="IC72" s="110"/>
      <c r="ID72" s="110"/>
      <c r="IE72" s="110"/>
      <c r="IF72" s="110"/>
      <c r="IG72" s="110"/>
      <c r="IH72" s="110"/>
      <c r="II72" s="110"/>
      <c r="IJ72" s="110"/>
      <c r="IK72" s="110"/>
      <c r="IL72" s="110"/>
      <c r="IM72" s="110"/>
      <c r="IN72" s="110"/>
      <c r="IO72" s="110"/>
      <c r="IP72" s="110"/>
      <c r="IQ72" s="110"/>
      <c r="IR72" s="110"/>
      <c r="IS72" s="110"/>
      <c r="IT72" s="110"/>
      <c r="IU72" s="110"/>
      <c r="IV72" s="110"/>
    </row>
    <row r="73" spans="2:256" ht="12.75" customHeight="1">
      <c r="B73" s="696"/>
      <c r="C73" s="696"/>
      <c r="D73" s="96"/>
      <c r="E73" s="109" t="str">
        <f>G72</f>
        <v>Por favor preencha todas as células em aberto. Se não existirem ocorrências a registar deverá introduzir o número zero.</v>
      </c>
      <c r="F73" s="109"/>
      <c r="G73" s="109"/>
      <c r="H73" s="109"/>
      <c r="I73" s="109"/>
      <c r="J73" s="109"/>
      <c r="K73" s="109"/>
      <c r="L73" s="109"/>
      <c r="M73" s="109"/>
      <c r="N73" s="109"/>
      <c r="O73" s="109"/>
      <c r="P73" s="105"/>
      <c r="Q73" s="105"/>
      <c r="R73" s="105"/>
      <c r="S73" s="105"/>
      <c r="T73" s="105"/>
      <c r="U73" s="105"/>
      <c r="V73" s="105"/>
      <c r="W73" s="105"/>
      <c r="X73" s="105"/>
      <c r="Y73" s="105"/>
      <c r="Z73" s="105"/>
      <c r="AA73" s="105"/>
      <c r="AB73" s="105"/>
      <c r="AC73" s="105"/>
      <c r="AD73" s="105"/>
      <c r="AE73" s="105"/>
      <c r="AF73" s="105"/>
      <c r="AG73" s="105"/>
      <c r="AH73" s="105"/>
      <c r="AI73" s="105"/>
      <c r="AJ73" s="105"/>
      <c r="AK73" s="105"/>
      <c r="AL73" s="105"/>
      <c r="AM73" s="105"/>
      <c r="AN73" s="105"/>
      <c r="AO73" s="105"/>
      <c r="AP73" s="105"/>
      <c r="AQ73" s="105"/>
      <c r="AR73" s="105"/>
      <c r="AS73" s="105"/>
      <c r="AT73" s="105"/>
      <c r="AU73" s="105"/>
      <c r="AV73" s="105"/>
      <c r="AW73" s="105"/>
      <c r="AX73" s="105"/>
      <c r="AY73" s="105"/>
      <c r="AZ73" s="105"/>
      <c r="BA73" s="105"/>
      <c r="BB73" s="105"/>
      <c r="BC73" s="105"/>
      <c r="BD73" s="105"/>
      <c r="BE73" s="105"/>
      <c r="BF73" s="105"/>
      <c r="BG73" s="105"/>
      <c r="BH73" s="105"/>
      <c r="BI73" s="105"/>
      <c r="BJ73" s="105"/>
      <c r="BK73" s="105"/>
      <c r="BL73" s="105"/>
      <c r="BM73" s="105"/>
      <c r="BN73" s="105"/>
      <c r="BO73" s="105"/>
      <c r="BP73" s="105"/>
      <c r="BQ73" s="105"/>
      <c r="BR73" s="105"/>
      <c r="BS73" s="105"/>
      <c r="BT73" s="105"/>
      <c r="BU73" s="105"/>
      <c r="BV73" s="105"/>
      <c r="BW73" s="105"/>
      <c r="BX73" s="105"/>
      <c r="BY73" s="105"/>
      <c r="BZ73" s="105"/>
      <c r="CA73" s="105"/>
      <c r="CB73" s="105"/>
      <c r="CC73" s="105"/>
      <c r="CD73" s="105"/>
      <c r="CE73" s="105"/>
      <c r="CF73" s="105"/>
      <c r="CG73" s="105"/>
      <c r="CH73" s="105"/>
      <c r="CI73" s="105"/>
      <c r="CJ73" s="105"/>
      <c r="CK73" s="105"/>
      <c r="CL73" s="105"/>
      <c r="CM73" s="105"/>
      <c r="CN73" s="105"/>
      <c r="CO73" s="105"/>
      <c r="CP73" s="105"/>
      <c r="CQ73" s="105"/>
      <c r="CR73" s="105"/>
      <c r="CS73" s="105"/>
      <c r="CT73" s="105"/>
      <c r="CU73" s="105"/>
      <c r="CV73" s="105"/>
      <c r="CW73" s="105"/>
      <c r="CX73" s="105"/>
      <c r="CY73" s="105"/>
      <c r="CZ73" s="105"/>
      <c r="DA73" s="105"/>
      <c r="DB73" s="105"/>
      <c r="DC73" s="105"/>
      <c r="DD73" s="105"/>
      <c r="DE73" s="105"/>
      <c r="DF73" s="105"/>
      <c r="DG73" s="105"/>
      <c r="DH73" s="105"/>
      <c r="DI73" s="105"/>
      <c r="DJ73" s="105"/>
      <c r="DK73" s="105"/>
      <c r="DL73" s="105"/>
      <c r="DM73" s="105"/>
      <c r="DN73" s="105"/>
      <c r="DO73" s="105"/>
      <c r="DP73" s="105"/>
      <c r="DQ73" s="105"/>
      <c r="DR73" s="105"/>
      <c r="DS73" s="105"/>
      <c r="DT73" s="105"/>
      <c r="DU73" s="105"/>
      <c r="DV73" s="105"/>
      <c r="DW73" s="105"/>
      <c r="DX73" s="105"/>
      <c r="DY73" s="105"/>
      <c r="DZ73" s="105"/>
      <c r="EA73" s="105"/>
      <c r="EB73" s="105"/>
      <c r="EC73" s="105"/>
      <c r="ED73" s="105"/>
      <c r="EE73" s="105"/>
      <c r="EF73" s="105"/>
      <c r="EG73" s="105"/>
      <c r="EH73" s="105"/>
      <c r="EI73" s="105"/>
      <c r="EJ73" s="105"/>
      <c r="EK73" s="105"/>
      <c r="EL73" s="105"/>
      <c r="EM73" s="105"/>
      <c r="EN73" s="105"/>
      <c r="EO73" s="105"/>
      <c r="EP73" s="105"/>
      <c r="EQ73" s="105"/>
      <c r="ER73" s="105"/>
      <c r="ES73" s="105"/>
      <c r="ET73" s="105"/>
      <c r="EU73" s="105"/>
      <c r="EV73" s="105"/>
      <c r="EW73" s="105"/>
      <c r="EX73" s="105"/>
      <c r="EY73" s="105"/>
      <c r="EZ73" s="105"/>
      <c r="FA73" s="105"/>
      <c r="FB73" s="105"/>
      <c r="FC73" s="105"/>
      <c r="FD73" s="105"/>
      <c r="FE73" s="105"/>
      <c r="FF73" s="105"/>
      <c r="FG73" s="105"/>
      <c r="FH73" s="105"/>
      <c r="FI73" s="105"/>
      <c r="FJ73" s="105"/>
      <c r="FK73" s="105"/>
      <c r="FL73" s="105"/>
      <c r="FM73" s="105"/>
      <c r="FN73" s="105"/>
      <c r="FO73" s="105"/>
      <c r="FP73" s="105"/>
      <c r="FQ73" s="105"/>
      <c r="FR73" s="105"/>
      <c r="FS73" s="105"/>
      <c r="FT73" s="105"/>
      <c r="FU73" s="105"/>
      <c r="FV73" s="105"/>
      <c r="FW73" s="105"/>
      <c r="FX73" s="105"/>
      <c r="FY73" s="105"/>
      <c r="FZ73" s="105"/>
      <c r="GA73" s="105"/>
      <c r="GB73" s="105"/>
      <c r="GC73" s="105"/>
      <c r="GD73" s="105"/>
      <c r="GE73" s="105"/>
      <c r="GF73" s="105"/>
      <c r="GG73" s="105"/>
      <c r="GH73" s="105"/>
      <c r="GI73" s="105"/>
      <c r="GJ73" s="105"/>
      <c r="GK73" s="105"/>
      <c r="GL73" s="105"/>
      <c r="GM73" s="105"/>
      <c r="GN73" s="105"/>
      <c r="GO73" s="105"/>
      <c r="GP73" s="105"/>
      <c r="GQ73" s="105"/>
      <c r="GR73" s="105"/>
      <c r="GS73" s="105"/>
      <c r="GT73" s="105"/>
      <c r="GU73" s="105"/>
      <c r="GV73" s="105"/>
      <c r="GW73" s="105"/>
      <c r="GX73" s="105"/>
      <c r="GY73" s="105"/>
      <c r="GZ73" s="105"/>
      <c r="HA73" s="105"/>
      <c r="HB73" s="105"/>
      <c r="HC73" s="105"/>
      <c r="HD73" s="105"/>
      <c r="HE73" s="105"/>
      <c r="HF73" s="105"/>
      <c r="HG73" s="105"/>
      <c r="HH73" s="105"/>
      <c r="HI73" s="105"/>
      <c r="HJ73" s="105"/>
      <c r="HK73" s="105"/>
      <c r="HL73" s="105"/>
      <c r="HM73" s="105"/>
      <c r="HN73" s="105"/>
      <c r="HO73" s="105"/>
      <c r="HP73" s="105"/>
      <c r="HQ73" s="105"/>
      <c r="HR73" s="105"/>
      <c r="HS73" s="105"/>
      <c r="HT73" s="105"/>
      <c r="HU73" s="105"/>
      <c r="HV73" s="105"/>
      <c r="HW73" s="105"/>
      <c r="HX73" s="105"/>
      <c r="HY73" s="105"/>
      <c r="HZ73" s="105"/>
      <c r="IA73" s="105"/>
      <c r="IB73" s="105"/>
      <c r="IC73" s="105"/>
      <c r="ID73" s="105"/>
      <c r="IE73" s="105"/>
      <c r="IF73" s="105"/>
      <c r="IG73" s="105"/>
      <c r="IH73" s="105"/>
      <c r="II73" s="105"/>
      <c r="IJ73" s="105"/>
      <c r="IK73" s="105"/>
      <c r="IL73" s="105"/>
      <c r="IM73" s="105"/>
      <c r="IN73" s="105"/>
      <c r="IO73" s="105"/>
      <c r="IP73" s="105"/>
      <c r="IQ73" s="105"/>
      <c r="IR73" s="105"/>
      <c r="IS73" s="105"/>
      <c r="IT73" s="105"/>
      <c r="IU73" s="105"/>
      <c r="IV73" s="105"/>
    </row>
    <row r="74" ht="12.75" customHeight="1"/>
    <row r="75" spans="2:256" ht="12.75" customHeight="1">
      <c r="B75" s="695" t="s">
        <v>479</v>
      </c>
      <c r="C75" s="695"/>
      <c r="D75" s="96"/>
      <c r="E75" s="97" t="str">
        <f>IF(E76="...","Preenchido",IF(E76="Por favor preencha todas as células em aberto. Se não existirem ocorrências a registar deverá introduzir o número zero.","Por preencher","Preenchido com erros!"))</f>
        <v>Por preencher</v>
      </c>
      <c r="F75" s="98"/>
      <c r="G75" s="99" t="str">
        <f>IF('III - Mapas'!H558&lt;&gt;0,"Por favor preencha todas as células em aberto. Se não existirem ocorrências a registar deverá introduzir o número zero.",H75)</f>
        <v>Por favor preencha todas as células em aberto. Se não existirem ocorrências a registar deverá introduzir o número zero.</v>
      </c>
      <c r="H75" s="100" t="str">
        <f>IF('III - Mapas'!I557="ERRO","A soma dos totais de incapacidades temporárias e permanentes resultantes de acidentes em serviço, referidos no pontos 3.1.4 e 3.1.5 deverá ser igual à soma dos acidentes em serviço e em itenere referidos no ponto 3.1.2","...")</f>
        <v>...</v>
      </c>
      <c r="I75" s="100"/>
      <c r="J75" s="100"/>
      <c r="K75" s="100"/>
      <c r="L75" s="100"/>
      <c r="M75" s="100"/>
      <c r="N75" s="100"/>
      <c r="O75" s="100"/>
      <c r="P75" s="110"/>
      <c r="Q75" s="110"/>
      <c r="R75" s="110"/>
      <c r="S75" s="110"/>
      <c r="T75" s="110"/>
      <c r="U75" s="110"/>
      <c r="V75" s="110"/>
      <c r="W75" s="110"/>
      <c r="X75" s="110"/>
      <c r="Y75" s="110"/>
      <c r="Z75" s="110"/>
      <c r="AA75" s="110"/>
      <c r="AB75" s="110"/>
      <c r="AC75" s="110"/>
      <c r="AD75" s="110"/>
      <c r="AE75" s="110"/>
      <c r="AF75" s="110"/>
      <c r="AG75" s="110"/>
      <c r="AH75" s="110"/>
      <c r="AI75" s="110"/>
      <c r="AJ75" s="110"/>
      <c r="AK75" s="110"/>
      <c r="AL75" s="110"/>
      <c r="AM75" s="110"/>
      <c r="AN75" s="110"/>
      <c r="AO75" s="110"/>
      <c r="AP75" s="110"/>
      <c r="AQ75" s="110"/>
      <c r="AR75" s="110"/>
      <c r="AS75" s="110"/>
      <c r="AT75" s="110"/>
      <c r="AU75" s="110"/>
      <c r="AV75" s="110"/>
      <c r="AW75" s="110"/>
      <c r="AX75" s="110"/>
      <c r="AY75" s="110"/>
      <c r="AZ75" s="110"/>
      <c r="BA75" s="110"/>
      <c r="BB75" s="110"/>
      <c r="BC75" s="110"/>
      <c r="BD75" s="110"/>
      <c r="BE75" s="110"/>
      <c r="BF75" s="110"/>
      <c r="BG75" s="110"/>
      <c r="BH75" s="110"/>
      <c r="BI75" s="110"/>
      <c r="BJ75" s="110"/>
      <c r="BK75" s="110"/>
      <c r="BL75" s="110"/>
      <c r="BM75" s="110"/>
      <c r="BN75" s="110"/>
      <c r="BO75" s="110"/>
      <c r="BP75" s="110"/>
      <c r="BQ75" s="110"/>
      <c r="BR75" s="110"/>
      <c r="BS75" s="110"/>
      <c r="BT75" s="110"/>
      <c r="BU75" s="110"/>
      <c r="BV75" s="110"/>
      <c r="BW75" s="110"/>
      <c r="BX75" s="110"/>
      <c r="BY75" s="110"/>
      <c r="BZ75" s="110"/>
      <c r="CA75" s="110"/>
      <c r="CB75" s="110"/>
      <c r="CC75" s="110"/>
      <c r="CD75" s="110"/>
      <c r="CE75" s="110"/>
      <c r="CF75" s="110"/>
      <c r="CG75" s="110"/>
      <c r="CH75" s="110"/>
      <c r="CI75" s="110"/>
      <c r="CJ75" s="110"/>
      <c r="CK75" s="110"/>
      <c r="CL75" s="110"/>
      <c r="CM75" s="110"/>
      <c r="CN75" s="110"/>
      <c r="CO75" s="110"/>
      <c r="CP75" s="110"/>
      <c r="CQ75" s="110"/>
      <c r="CR75" s="110"/>
      <c r="CS75" s="110"/>
      <c r="CT75" s="110"/>
      <c r="CU75" s="110"/>
      <c r="CV75" s="110"/>
      <c r="CW75" s="110"/>
      <c r="CX75" s="110"/>
      <c r="CY75" s="110"/>
      <c r="CZ75" s="110"/>
      <c r="DA75" s="110"/>
      <c r="DB75" s="110"/>
      <c r="DC75" s="110"/>
      <c r="DD75" s="110"/>
      <c r="DE75" s="110"/>
      <c r="DF75" s="110"/>
      <c r="DG75" s="110"/>
      <c r="DH75" s="110"/>
      <c r="DI75" s="110"/>
      <c r="DJ75" s="110"/>
      <c r="DK75" s="110"/>
      <c r="DL75" s="110"/>
      <c r="DM75" s="110"/>
      <c r="DN75" s="110"/>
      <c r="DO75" s="110"/>
      <c r="DP75" s="110"/>
      <c r="DQ75" s="110"/>
      <c r="DR75" s="110"/>
      <c r="DS75" s="110"/>
      <c r="DT75" s="110"/>
      <c r="DU75" s="110"/>
      <c r="DV75" s="110"/>
      <c r="DW75" s="110"/>
      <c r="DX75" s="110"/>
      <c r="DY75" s="110"/>
      <c r="DZ75" s="110"/>
      <c r="EA75" s="110"/>
      <c r="EB75" s="110"/>
      <c r="EC75" s="110"/>
      <c r="ED75" s="110"/>
      <c r="EE75" s="110"/>
      <c r="EF75" s="110"/>
      <c r="EG75" s="110"/>
      <c r="EH75" s="110"/>
      <c r="EI75" s="110"/>
      <c r="EJ75" s="110"/>
      <c r="EK75" s="110"/>
      <c r="EL75" s="110"/>
      <c r="EM75" s="110"/>
      <c r="EN75" s="110"/>
      <c r="EO75" s="110"/>
      <c r="EP75" s="110"/>
      <c r="EQ75" s="110"/>
      <c r="ER75" s="110"/>
      <c r="ES75" s="110"/>
      <c r="ET75" s="110"/>
      <c r="EU75" s="110"/>
      <c r="EV75" s="110"/>
      <c r="EW75" s="110"/>
      <c r="EX75" s="110"/>
      <c r="EY75" s="110"/>
      <c r="EZ75" s="110"/>
      <c r="FA75" s="110"/>
      <c r="FB75" s="110"/>
      <c r="FC75" s="110"/>
      <c r="FD75" s="110"/>
      <c r="FE75" s="110"/>
      <c r="FF75" s="110"/>
      <c r="FG75" s="110"/>
      <c r="FH75" s="110"/>
      <c r="FI75" s="110"/>
      <c r="FJ75" s="110"/>
      <c r="FK75" s="110"/>
      <c r="FL75" s="110"/>
      <c r="FM75" s="110"/>
      <c r="FN75" s="110"/>
      <c r="FO75" s="110"/>
      <c r="FP75" s="110"/>
      <c r="FQ75" s="110"/>
      <c r="FR75" s="110"/>
      <c r="FS75" s="110"/>
      <c r="FT75" s="110"/>
      <c r="FU75" s="110"/>
      <c r="FV75" s="110"/>
      <c r="FW75" s="110"/>
      <c r="FX75" s="110"/>
      <c r="FY75" s="110"/>
      <c r="FZ75" s="110"/>
      <c r="GA75" s="110"/>
      <c r="GB75" s="110"/>
      <c r="GC75" s="110"/>
      <c r="GD75" s="110"/>
      <c r="GE75" s="110"/>
      <c r="GF75" s="110"/>
      <c r="GG75" s="110"/>
      <c r="GH75" s="110"/>
      <c r="GI75" s="110"/>
      <c r="GJ75" s="110"/>
      <c r="GK75" s="110"/>
      <c r="GL75" s="110"/>
      <c r="GM75" s="110"/>
      <c r="GN75" s="110"/>
      <c r="GO75" s="110"/>
      <c r="GP75" s="110"/>
      <c r="GQ75" s="110"/>
      <c r="GR75" s="110"/>
      <c r="GS75" s="110"/>
      <c r="GT75" s="110"/>
      <c r="GU75" s="110"/>
      <c r="GV75" s="110"/>
      <c r="GW75" s="110"/>
      <c r="GX75" s="110"/>
      <c r="GY75" s="110"/>
      <c r="GZ75" s="110"/>
      <c r="HA75" s="110"/>
      <c r="HB75" s="110"/>
      <c r="HC75" s="110"/>
      <c r="HD75" s="110"/>
      <c r="HE75" s="110"/>
      <c r="HF75" s="110"/>
      <c r="HG75" s="110"/>
      <c r="HH75" s="110"/>
      <c r="HI75" s="110"/>
      <c r="HJ75" s="110"/>
      <c r="HK75" s="110"/>
      <c r="HL75" s="110"/>
      <c r="HM75" s="110"/>
      <c r="HN75" s="110"/>
      <c r="HO75" s="110"/>
      <c r="HP75" s="110"/>
      <c r="HQ75" s="110"/>
      <c r="HR75" s="110"/>
      <c r="HS75" s="110"/>
      <c r="HT75" s="110"/>
      <c r="HU75" s="110"/>
      <c r="HV75" s="110"/>
      <c r="HW75" s="110"/>
      <c r="HX75" s="110"/>
      <c r="HY75" s="110"/>
      <c r="HZ75" s="110"/>
      <c r="IA75" s="110"/>
      <c r="IB75" s="110"/>
      <c r="IC75" s="110"/>
      <c r="ID75" s="110"/>
      <c r="IE75" s="110"/>
      <c r="IF75" s="110"/>
      <c r="IG75" s="110"/>
      <c r="IH75" s="110"/>
      <c r="II75" s="110"/>
      <c r="IJ75" s="110"/>
      <c r="IK75" s="110"/>
      <c r="IL75" s="110"/>
      <c r="IM75" s="110"/>
      <c r="IN75" s="110"/>
      <c r="IO75" s="110"/>
      <c r="IP75" s="110"/>
      <c r="IQ75" s="110"/>
      <c r="IR75" s="110"/>
      <c r="IS75" s="110"/>
      <c r="IT75" s="110"/>
      <c r="IU75" s="110"/>
      <c r="IV75" s="110"/>
    </row>
    <row r="76" spans="2:256" ht="12.75" customHeight="1">
      <c r="B76" s="696"/>
      <c r="C76" s="696"/>
      <c r="D76" s="96"/>
      <c r="E76" s="109" t="str">
        <f>G75</f>
        <v>Por favor preencha todas as células em aberto. Se não existirem ocorrências a registar deverá introduzir o número zero.</v>
      </c>
      <c r="F76" s="109"/>
      <c r="G76" s="109"/>
      <c r="H76" s="109"/>
      <c r="I76" s="109"/>
      <c r="J76" s="109"/>
      <c r="K76" s="109"/>
      <c r="L76" s="109"/>
      <c r="M76" s="109"/>
      <c r="N76" s="109"/>
      <c r="O76" s="109"/>
      <c r="P76" s="105"/>
      <c r="Q76" s="105"/>
      <c r="R76" s="105"/>
      <c r="S76" s="105"/>
      <c r="T76" s="105"/>
      <c r="U76" s="105"/>
      <c r="V76" s="105"/>
      <c r="W76" s="105"/>
      <c r="X76" s="105"/>
      <c r="Y76" s="105"/>
      <c r="Z76" s="105"/>
      <c r="AA76" s="105"/>
      <c r="AB76" s="105"/>
      <c r="AC76" s="105"/>
      <c r="AD76" s="105"/>
      <c r="AE76" s="105"/>
      <c r="AF76" s="105"/>
      <c r="AG76" s="105"/>
      <c r="AH76" s="105"/>
      <c r="AI76" s="105"/>
      <c r="AJ76" s="105"/>
      <c r="AK76" s="105"/>
      <c r="AL76" s="105"/>
      <c r="AM76" s="105"/>
      <c r="AN76" s="105"/>
      <c r="AO76" s="105"/>
      <c r="AP76" s="105"/>
      <c r="AQ76" s="105"/>
      <c r="AR76" s="105"/>
      <c r="AS76" s="105"/>
      <c r="AT76" s="105"/>
      <c r="AU76" s="105"/>
      <c r="AV76" s="105"/>
      <c r="AW76" s="105"/>
      <c r="AX76" s="105"/>
      <c r="AY76" s="105"/>
      <c r="AZ76" s="105"/>
      <c r="BA76" s="105"/>
      <c r="BB76" s="105"/>
      <c r="BC76" s="105"/>
      <c r="BD76" s="105"/>
      <c r="BE76" s="105"/>
      <c r="BF76" s="105"/>
      <c r="BG76" s="105"/>
      <c r="BH76" s="105"/>
      <c r="BI76" s="105"/>
      <c r="BJ76" s="105"/>
      <c r="BK76" s="105"/>
      <c r="BL76" s="105"/>
      <c r="BM76" s="105"/>
      <c r="BN76" s="105"/>
      <c r="BO76" s="105"/>
      <c r="BP76" s="105"/>
      <c r="BQ76" s="105"/>
      <c r="BR76" s="105"/>
      <c r="BS76" s="105"/>
      <c r="BT76" s="105"/>
      <c r="BU76" s="105"/>
      <c r="BV76" s="105"/>
      <c r="BW76" s="105"/>
      <c r="BX76" s="105"/>
      <c r="BY76" s="105"/>
      <c r="BZ76" s="105"/>
      <c r="CA76" s="105"/>
      <c r="CB76" s="105"/>
      <c r="CC76" s="105"/>
      <c r="CD76" s="105"/>
      <c r="CE76" s="105"/>
      <c r="CF76" s="105"/>
      <c r="CG76" s="105"/>
      <c r="CH76" s="105"/>
      <c r="CI76" s="105"/>
      <c r="CJ76" s="105"/>
      <c r="CK76" s="105"/>
      <c r="CL76" s="105"/>
      <c r="CM76" s="105"/>
      <c r="CN76" s="105"/>
      <c r="CO76" s="105"/>
      <c r="CP76" s="105"/>
      <c r="CQ76" s="105"/>
      <c r="CR76" s="105"/>
      <c r="CS76" s="105"/>
      <c r="CT76" s="105"/>
      <c r="CU76" s="105"/>
      <c r="CV76" s="105"/>
      <c r="CW76" s="105"/>
      <c r="CX76" s="105"/>
      <c r="CY76" s="105"/>
      <c r="CZ76" s="105"/>
      <c r="DA76" s="105"/>
      <c r="DB76" s="105"/>
      <c r="DC76" s="105"/>
      <c r="DD76" s="105"/>
      <c r="DE76" s="105"/>
      <c r="DF76" s="105"/>
      <c r="DG76" s="105"/>
      <c r="DH76" s="105"/>
      <c r="DI76" s="105"/>
      <c r="DJ76" s="105"/>
      <c r="DK76" s="105"/>
      <c r="DL76" s="105"/>
      <c r="DM76" s="105"/>
      <c r="DN76" s="105"/>
      <c r="DO76" s="105"/>
      <c r="DP76" s="105"/>
      <c r="DQ76" s="105"/>
      <c r="DR76" s="105"/>
      <c r="DS76" s="105"/>
      <c r="DT76" s="105"/>
      <c r="DU76" s="105"/>
      <c r="DV76" s="105"/>
      <c r="DW76" s="105"/>
      <c r="DX76" s="105"/>
      <c r="DY76" s="105"/>
      <c r="DZ76" s="105"/>
      <c r="EA76" s="105"/>
      <c r="EB76" s="105"/>
      <c r="EC76" s="105"/>
      <c r="ED76" s="105"/>
      <c r="EE76" s="105"/>
      <c r="EF76" s="105"/>
      <c r="EG76" s="105"/>
      <c r="EH76" s="105"/>
      <c r="EI76" s="105"/>
      <c r="EJ76" s="105"/>
      <c r="EK76" s="105"/>
      <c r="EL76" s="105"/>
      <c r="EM76" s="105"/>
      <c r="EN76" s="105"/>
      <c r="EO76" s="105"/>
      <c r="EP76" s="105"/>
      <c r="EQ76" s="105"/>
      <c r="ER76" s="105"/>
      <c r="ES76" s="105"/>
      <c r="ET76" s="105"/>
      <c r="EU76" s="105"/>
      <c r="EV76" s="105"/>
      <c r="EW76" s="105"/>
      <c r="EX76" s="105"/>
      <c r="EY76" s="105"/>
      <c r="EZ76" s="105"/>
      <c r="FA76" s="105"/>
      <c r="FB76" s="105"/>
      <c r="FC76" s="105"/>
      <c r="FD76" s="105"/>
      <c r="FE76" s="105"/>
      <c r="FF76" s="105"/>
      <c r="FG76" s="105"/>
      <c r="FH76" s="105"/>
      <c r="FI76" s="105"/>
      <c r="FJ76" s="105"/>
      <c r="FK76" s="105"/>
      <c r="FL76" s="105"/>
      <c r="FM76" s="105"/>
      <c r="FN76" s="105"/>
      <c r="FO76" s="105"/>
      <c r="FP76" s="105"/>
      <c r="FQ76" s="105"/>
      <c r="FR76" s="105"/>
      <c r="FS76" s="105"/>
      <c r="FT76" s="105"/>
      <c r="FU76" s="105"/>
      <c r="FV76" s="105"/>
      <c r="FW76" s="105"/>
      <c r="FX76" s="105"/>
      <c r="FY76" s="105"/>
      <c r="FZ76" s="105"/>
      <c r="GA76" s="105"/>
      <c r="GB76" s="105"/>
      <c r="GC76" s="105"/>
      <c r="GD76" s="105"/>
      <c r="GE76" s="105"/>
      <c r="GF76" s="105"/>
      <c r="GG76" s="105"/>
      <c r="GH76" s="105"/>
      <c r="GI76" s="105"/>
      <c r="GJ76" s="105"/>
      <c r="GK76" s="105"/>
      <c r="GL76" s="105"/>
      <c r="GM76" s="105"/>
      <c r="GN76" s="105"/>
      <c r="GO76" s="105"/>
      <c r="GP76" s="105"/>
      <c r="GQ76" s="105"/>
      <c r="GR76" s="105"/>
      <c r="GS76" s="105"/>
      <c r="GT76" s="105"/>
      <c r="GU76" s="105"/>
      <c r="GV76" s="105"/>
      <c r="GW76" s="105"/>
      <c r="GX76" s="105"/>
      <c r="GY76" s="105"/>
      <c r="GZ76" s="105"/>
      <c r="HA76" s="105"/>
      <c r="HB76" s="105"/>
      <c r="HC76" s="105"/>
      <c r="HD76" s="105"/>
      <c r="HE76" s="105"/>
      <c r="HF76" s="105"/>
      <c r="HG76" s="105"/>
      <c r="HH76" s="105"/>
      <c r="HI76" s="105"/>
      <c r="HJ76" s="105"/>
      <c r="HK76" s="105"/>
      <c r="HL76" s="105"/>
      <c r="HM76" s="105"/>
      <c r="HN76" s="105"/>
      <c r="HO76" s="105"/>
      <c r="HP76" s="105"/>
      <c r="HQ76" s="105"/>
      <c r="HR76" s="105"/>
      <c r="HS76" s="105"/>
      <c r="HT76" s="105"/>
      <c r="HU76" s="105"/>
      <c r="HV76" s="105"/>
      <c r="HW76" s="105"/>
      <c r="HX76" s="105"/>
      <c r="HY76" s="105"/>
      <c r="HZ76" s="105"/>
      <c r="IA76" s="105"/>
      <c r="IB76" s="105"/>
      <c r="IC76" s="105"/>
      <c r="ID76" s="105"/>
      <c r="IE76" s="105"/>
      <c r="IF76" s="105"/>
      <c r="IG76" s="105"/>
      <c r="IH76" s="105"/>
      <c r="II76" s="105"/>
      <c r="IJ76" s="105"/>
      <c r="IK76" s="105"/>
      <c r="IL76" s="105"/>
      <c r="IM76" s="105"/>
      <c r="IN76" s="105"/>
      <c r="IO76" s="105"/>
      <c r="IP76" s="105"/>
      <c r="IQ76" s="105"/>
      <c r="IR76" s="105"/>
      <c r="IS76" s="105"/>
      <c r="IT76" s="105"/>
      <c r="IU76" s="105"/>
      <c r="IV76" s="105"/>
    </row>
    <row r="77" ht="12.75" customHeight="1"/>
    <row r="78" spans="2:256" ht="12.75" customHeight="1">
      <c r="B78" s="695" t="s">
        <v>480</v>
      </c>
      <c r="C78" s="695"/>
      <c r="D78" s="96"/>
      <c r="E78" s="97" t="str">
        <f>IF(E79="...","Preenchido",IF(E79="Por favor preencha todas as células em aberto. Se não existirem ocorrências a registar deverá introduzir o número zero.","Por preencher","Preenchido com erros!"))</f>
        <v>Por preencher</v>
      </c>
      <c r="F78" s="98"/>
      <c r="G78" s="99" t="str">
        <f>IF('III - Mapas'!J568&lt;&gt;0,"Por favor preencha todas as células em aberto. Se não existirem ocorrências a registar deverá introduzir o número zero.","...")</f>
        <v>Por favor preencha todas as células em aberto. Se não existirem ocorrências a registar deverá introduzir o número zero.</v>
      </c>
      <c r="H78" s="100"/>
      <c r="I78" s="100"/>
      <c r="J78" s="100"/>
      <c r="K78" s="100"/>
      <c r="L78" s="100"/>
      <c r="M78" s="100"/>
      <c r="N78" s="100"/>
      <c r="O78" s="100"/>
      <c r="P78" s="110"/>
      <c r="Q78" s="110"/>
      <c r="R78" s="110"/>
      <c r="S78" s="110"/>
      <c r="T78" s="110"/>
      <c r="U78" s="110"/>
      <c r="V78" s="110"/>
      <c r="W78" s="110"/>
      <c r="X78" s="110"/>
      <c r="Y78" s="110"/>
      <c r="Z78" s="110"/>
      <c r="AA78" s="110"/>
      <c r="AB78" s="110"/>
      <c r="AC78" s="110"/>
      <c r="AD78" s="110"/>
      <c r="AE78" s="110"/>
      <c r="AF78" s="110"/>
      <c r="AG78" s="110"/>
      <c r="AH78" s="110"/>
      <c r="AI78" s="110"/>
      <c r="AJ78" s="110"/>
      <c r="AK78" s="110"/>
      <c r="AL78" s="110"/>
      <c r="AM78" s="110"/>
      <c r="AN78" s="110"/>
      <c r="AO78" s="110"/>
      <c r="AP78" s="110"/>
      <c r="AQ78" s="110"/>
      <c r="AR78" s="110"/>
      <c r="AS78" s="110"/>
      <c r="AT78" s="110"/>
      <c r="AU78" s="110"/>
      <c r="AV78" s="110"/>
      <c r="AW78" s="110"/>
      <c r="AX78" s="110"/>
      <c r="AY78" s="110"/>
      <c r="AZ78" s="110"/>
      <c r="BA78" s="110"/>
      <c r="BB78" s="110"/>
      <c r="BC78" s="110"/>
      <c r="BD78" s="110"/>
      <c r="BE78" s="110"/>
      <c r="BF78" s="110"/>
      <c r="BG78" s="110"/>
      <c r="BH78" s="110"/>
      <c r="BI78" s="110"/>
      <c r="BJ78" s="110"/>
      <c r="BK78" s="110"/>
      <c r="BL78" s="110"/>
      <c r="BM78" s="110"/>
      <c r="BN78" s="110"/>
      <c r="BO78" s="110"/>
      <c r="BP78" s="110"/>
      <c r="BQ78" s="110"/>
      <c r="BR78" s="110"/>
      <c r="BS78" s="110"/>
      <c r="BT78" s="110"/>
      <c r="BU78" s="110"/>
      <c r="BV78" s="110"/>
      <c r="BW78" s="110"/>
      <c r="BX78" s="110"/>
      <c r="BY78" s="110"/>
      <c r="BZ78" s="110"/>
      <c r="CA78" s="110"/>
      <c r="CB78" s="110"/>
      <c r="CC78" s="110"/>
      <c r="CD78" s="110"/>
      <c r="CE78" s="110"/>
      <c r="CF78" s="110"/>
      <c r="CG78" s="110"/>
      <c r="CH78" s="110"/>
      <c r="CI78" s="110"/>
      <c r="CJ78" s="110"/>
      <c r="CK78" s="110"/>
      <c r="CL78" s="110"/>
      <c r="CM78" s="110"/>
      <c r="CN78" s="110"/>
      <c r="CO78" s="110"/>
      <c r="CP78" s="110"/>
      <c r="CQ78" s="110"/>
      <c r="CR78" s="110"/>
      <c r="CS78" s="110"/>
      <c r="CT78" s="110"/>
      <c r="CU78" s="110"/>
      <c r="CV78" s="110"/>
      <c r="CW78" s="110"/>
      <c r="CX78" s="110"/>
      <c r="CY78" s="110"/>
      <c r="CZ78" s="110"/>
      <c r="DA78" s="110"/>
      <c r="DB78" s="110"/>
      <c r="DC78" s="110"/>
      <c r="DD78" s="110"/>
      <c r="DE78" s="110"/>
      <c r="DF78" s="110"/>
      <c r="DG78" s="110"/>
      <c r="DH78" s="110"/>
      <c r="DI78" s="110"/>
      <c r="DJ78" s="110"/>
      <c r="DK78" s="110"/>
      <c r="DL78" s="110"/>
      <c r="DM78" s="110"/>
      <c r="DN78" s="110"/>
      <c r="DO78" s="110"/>
      <c r="DP78" s="110"/>
      <c r="DQ78" s="110"/>
      <c r="DR78" s="110"/>
      <c r="DS78" s="110"/>
      <c r="DT78" s="110"/>
      <c r="DU78" s="110"/>
      <c r="DV78" s="110"/>
      <c r="DW78" s="110"/>
      <c r="DX78" s="110"/>
      <c r="DY78" s="110"/>
      <c r="DZ78" s="110"/>
      <c r="EA78" s="110"/>
      <c r="EB78" s="110"/>
      <c r="EC78" s="110"/>
      <c r="ED78" s="110"/>
      <c r="EE78" s="110"/>
      <c r="EF78" s="110"/>
      <c r="EG78" s="110"/>
      <c r="EH78" s="110"/>
      <c r="EI78" s="110"/>
      <c r="EJ78" s="110"/>
      <c r="EK78" s="110"/>
      <c r="EL78" s="110"/>
      <c r="EM78" s="110"/>
      <c r="EN78" s="110"/>
      <c r="EO78" s="110"/>
      <c r="EP78" s="110"/>
      <c r="EQ78" s="110"/>
      <c r="ER78" s="110"/>
      <c r="ES78" s="110"/>
      <c r="ET78" s="110"/>
      <c r="EU78" s="110"/>
      <c r="EV78" s="110"/>
      <c r="EW78" s="110"/>
      <c r="EX78" s="110"/>
      <c r="EY78" s="110"/>
      <c r="EZ78" s="110"/>
      <c r="FA78" s="110"/>
      <c r="FB78" s="110"/>
      <c r="FC78" s="110"/>
      <c r="FD78" s="110"/>
      <c r="FE78" s="110"/>
      <c r="FF78" s="110"/>
      <c r="FG78" s="110"/>
      <c r="FH78" s="110"/>
      <c r="FI78" s="110"/>
      <c r="FJ78" s="110"/>
      <c r="FK78" s="110"/>
      <c r="FL78" s="110"/>
      <c r="FM78" s="110"/>
      <c r="FN78" s="110"/>
      <c r="FO78" s="110"/>
      <c r="FP78" s="110"/>
      <c r="FQ78" s="110"/>
      <c r="FR78" s="110"/>
      <c r="FS78" s="110"/>
      <c r="FT78" s="110"/>
      <c r="FU78" s="110"/>
      <c r="FV78" s="110"/>
      <c r="FW78" s="110"/>
      <c r="FX78" s="110"/>
      <c r="FY78" s="110"/>
      <c r="FZ78" s="110"/>
      <c r="GA78" s="110"/>
      <c r="GB78" s="110"/>
      <c r="GC78" s="110"/>
      <c r="GD78" s="110"/>
      <c r="GE78" s="110"/>
      <c r="GF78" s="110"/>
      <c r="GG78" s="110"/>
      <c r="GH78" s="110"/>
      <c r="GI78" s="110"/>
      <c r="GJ78" s="110"/>
      <c r="GK78" s="110"/>
      <c r="GL78" s="110"/>
      <c r="GM78" s="110"/>
      <c r="GN78" s="110"/>
      <c r="GO78" s="110"/>
      <c r="GP78" s="110"/>
      <c r="GQ78" s="110"/>
      <c r="GR78" s="110"/>
      <c r="GS78" s="110"/>
      <c r="GT78" s="110"/>
      <c r="GU78" s="110"/>
      <c r="GV78" s="110"/>
      <c r="GW78" s="110"/>
      <c r="GX78" s="110"/>
      <c r="GY78" s="110"/>
      <c r="GZ78" s="110"/>
      <c r="HA78" s="110"/>
      <c r="HB78" s="110"/>
      <c r="HC78" s="110"/>
      <c r="HD78" s="110"/>
      <c r="HE78" s="110"/>
      <c r="HF78" s="110"/>
      <c r="HG78" s="110"/>
      <c r="HH78" s="110"/>
      <c r="HI78" s="110"/>
      <c r="HJ78" s="110"/>
      <c r="HK78" s="110"/>
      <c r="HL78" s="110"/>
      <c r="HM78" s="110"/>
      <c r="HN78" s="110"/>
      <c r="HO78" s="110"/>
      <c r="HP78" s="110"/>
      <c r="HQ78" s="110"/>
      <c r="HR78" s="110"/>
      <c r="HS78" s="110"/>
      <c r="HT78" s="110"/>
      <c r="HU78" s="110"/>
      <c r="HV78" s="110"/>
      <c r="HW78" s="110"/>
      <c r="HX78" s="110"/>
      <c r="HY78" s="110"/>
      <c r="HZ78" s="110"/>
      <c r="IA78" s="110"/>
      <c r="IB78" s="110"/>
      <c r="IC78" s="110"/>
      <c r="ID78" s="110"/>
      <c r="IE78" s="110"/>
      <c r="IF78" s="110"/>
      <c r="IG78" s="110"/>
      <c r="IH78" s="110"/>
      <c r="II78" s="110"/>
      <c r="IJ78" s="110"/>
      <c r="IK78" s="110"/>
      <c r="IL78" s="110"/>
      <c r="IM78" s="110"/>
      <c r="IN78" s="110"/>
      <c r="IO78" s="110"/>
      <c r="IP78" s="110"/>
      <c r="IQ78" s="110"/>
      <c r="IR78" s="110"/>
      <c r="IS78" s="110"/>
      <c r="IT78" s="110"/>
      <c r="IU78" s="110"/>
      <c r="IV78" s="110"/>
    </row>
    <row r="79" spans="2:256" ht="12.75" customHeight="1">
      <c r="B79" s="696"/>
      <c r="C79" s="696"/>
      <c r="D79" s="96"/>
      <c r="E79" s="109" t="str">
        <f>G78</f>
        <v>Por favor preencha todas as células em aberto. Se não existirem ocorrências a registar deverá introduzir o número zero.</v>
      </c>
      <c r="F79" s="109"/>
      <c r="G79" s="109"/>
      <c r="H79" s="109"/>
      <c r="I79" s="109"/>
      <c r="J79" s="109"/>
      <c r="K79" s="109"/>
      <c r="L79" s="109"/>
      <c r="M79" s="109"/>
      <c r="N79" s="109"/>
      <c r="O79" s="109"/>
      <c r="P79" s="105"/>
      <c r="Q79" s="105"/>
      <c r="R79" s="105"/>
      <c r="S79" s="105"/>
      <c r="T79" s="105"/>
      <c r="U79" s="105"/>
      <c r="V79" s="105"/>
      <c r="W79" s="105"/>
      <c r="X79" s="105"/>
      <c r="Y79" s="105"/>
      <c r="Z79" s="105"/>
      <c r="AA79" s="105"/>
      <c r="AB79" s="105"/>
      <c r="AC79" s="105"/>
      <c r="AD79" s="105"/>
      <c r="AE79" s="105"/>
      <c r="AF79" s="105"/>
      <c r="AG79" s="105"/>
      <c r="AH79" s="105"/>
      <c r="AI79" s="105"/>
      <c r="AJ79" s="105"/>
      <c r="AK79" s="105"/>
      <c r="AL79" s="105"/>
      <c r="AM79" s="105"/>
      <c r="AN79" s="105"/>
      <c r="AO79" s="105"/>
      <c r="AP79" s="105"/>
      <c r="AQ79" s="105"/>
      <c r="AR79" s="105"/>
      <c r="AS79" s="105"/>
      <c r="AT79" s="105"/>
      <c r="AU79" s="105"/>
      <c r="AV79" s="105"/>
      <c r="AW79" s="105"/>
      <c r="AX79" s="105"/>
      <c r="AY79" s="105"/>
      <c r="AZ79" s="105"/>
      <c r="BA79" s="105"/>
      <c r="BB79" s="105"/>
      <c r="BC79" s="105"/>
      <c r="BD79" s="105"/>
      <c r="BE79" s="105"/>
      <c r="BF79" s="105"/>
      <c r="BG79" s="105"/>
      <c r="BH79" s="105"/>
      <c r="BI79" s="105"/>
      <c r="BJ79" s="105"/>
      <c r="BK79" s="105"/>
      <c r="BL79" s="105"/>
      <c r="BM79" s="105"/>
      <c r="BN79" s="105"/>
      <c r="BO79" s="105"/>
      <c r="BP79" s="105"/>
      <c r="BQ79" s="105"/>
      <c r="BR79" s="105"/>
      <c r="BS79" s="105"/>
      <c r="BT79" s="105"/>
      <c r="BU79" s="105"/>
      <c r="BV79" s="105"/>
      <c r="BW79" s="105"/>
      <c r="BX79" s="105"/>
      <c r="BY79" s="105"/>
      <c r="BZ79" s="105"/>
      <c r="CA79" s="105"/>
      <c r="CB79" s="105"/>
      <c r="CC79" s="105"/>
      <c r="CD79" s="105"/>
      <c r="CE79" s="105"/>
      <c r="CF79" s="105"/>
      <c r="CG79" s="105"/>
      <c r="CH79" s="105"/>
      <c r="CI79" s="105"/>
      <c r="CJ79" s="105"/>
      <c r="CK79" s="105"/>
      <c r="CL79" s="105"/>
      <c r="CM79" s="105"/>
      <c r="CN79" s="105"/>
      <c r="CO79" s="105"/>
      <c r="CP79" s="105"/>
      <c r="CQ79" s="105"/>
      <c r="CR79" s="105"/>
      <c r="CS79" s="105"/>
      <c r="CT79" s="105"/>
      <c r="CU79" s="105"/>
      <c r="CV79" s="105"/>
      <c r="CW79" s="105"/>
      <c r="CX79" s="105"/>
      <c r="CY79" s="105"/>
      <c r="CZ79" s="105"/>
      <c r="DA79" s="105"/>
      <c r="DB79" s="105"/>
      <c r="DC79" s="105"/>
      <c r="DD79" s="105"/>
      <c r="DE79" s="105"/>
      <c r="DF79" s="105"/>
      <c r="DG79" s="105"/>
      <c r="DH79" s="105"/>
      <c r="DI79" s="105"/>
      <c r="DJ79" s="105"/>
      <c r="DK79" s="105"/>
      <c r="DL79" s="105"/>
      <c r="DM79" s="105"/>
      <c r="DN79" s="105"/>
      <c r="DO79" s="105"/>
      <c r="DP79" s="105"/>
      <c r="DQ79" s="105"/>
      <c r="DR79" s="105"/>
      <c r="DS79" s="105"/>
      <c r="DT79" s="105"/>
      <c r="DU79" s="105"/>
      <c r="DV79" s="105"/>
      <c r="DW79" s="105"/>
      <c r="DX79" s="105"/>
      <c r="DY79" s="105"/>
      <c r="DZ79" s="105"/>
      <c r="EA79" s="105"/>
      <c r="EB79" s="105"/>
      <c r="EC79" s="105"/>
      <c r="ED79" s="105"/>
      <c r="EE79" s="105"/>
      <c r="EF79" s="105"/>
      <c r="EG79" s="105"/>
      <c r="EH79" s="105"/>
      <c r="EI79" s="105"/>
      <c r="EJ79" s="105"/>
      <c r="EK79" s="105"/>
      <c r="EL79" s="105"/>
      <c r="EM79" s="105"/>
      <c r="EN79" s="105"/>
      <c r="EO79" s="105"/>
      <c r="EP79" s="105"/>
      <c r="EQ79" s="105"/>
      <c r="ER79" s="105"/>
      <c r="ES79" s="105"/>
      <c r="ET79" s="105"/>
      <c r="EU79" s="105"/>
      <c r="EV79" s="105"/>
      <c r="EW79" s="105"/>
      <c r="EX79" s="105"/>
      <c r="EY79" s="105"/>
      <c r="EZ79" s="105"/>
      <c r="FA79" s="105"/>
      <c r="FB79" s="105"/>
      <c r="FC79" s="105"/>
      <c r="FD79" s="105"/>
      <c r="FE79" s="105"/>
      <c r="FF79" s="105"/>
      <c r="FG79" s="105"/>
      <c r="FH79" s="105"/>
      <c r="FI79" s="105"/>
      <c r="FJ79" s="105"/>
      <c r="FK79" s="105"/>
      <c r="FL79" s="105"/>
      <c r="FM79" s="105"/>
      <c r="FN79" s="105"/>
      <c r="FO79" s="105"/>
      <c r="FP79" s="105"/>
      <c r="FQ79" s="105"/>
      <c r="FR79" s="105"/>
      <c r="FS79" s="105"/>
      <c r="FT79" s="105"/>
      <c r="FU79" s="105"/>
      <c r="FV79" s="105"/>
      <c r="FW79" s="105"/>
      <c r="FX79" s="105"/>
      <c r="FY79" s="105"/>
      <c r="FZ79" s="105"/>
      <c r="GA79" s="105"/>
      <c r="GB79" s="105"/>
      <c r="GC79" s="105"/>
      <c r="GD79" s="105"/>
      <c r="GE79" s="105"/>
      <c r="GF79" s="105"/>
      <c r="GG79" s="105"/>
      <c r="GH79" s="105"/>
      <c r="GI79" s="105"/>
      <c r="GJ79" s="105"/>
      <c r="GK79" s="105"/>
      <c r="GL79" s="105"/>
      <c r="GM79" s="105"/>
      <c r="GN79" s="105"/>
      <c r="GO79" s="105"/>
      <c r="GP79" s="105"/>
      <c r="GQ79" s="105"/>
      <c r="GR79" s="105"/>
      <c r="GS79" s="105"/>
      <c r="GT79" s="105"/>
      <c r="GU79" s="105"/>
      <c r="GV79" s="105"/>
      <c r="GW79" s="105"/>
      <c r="GX79" s="105"/>
      <c r="GY79" s="105"/>
      <c r="GZ79" s="105"/>
      <c r="HA79" s="105"/>
      <c r="HB79" s="105"/>
      <c r="HC79" s="105"/>
      <c r="HD79" s="105"/>
      <c r="HE79" s="105"/>
      <c r="HF79" s="105"/>
      <c r="HG79" s="105"/>
      <c r="HH79" s="105"/>
      <c r="HI79" s="105"/>
      <c r="HJ79" s="105"/>
      <c r="HK79" s="105"/>
      <c r="HL79" s="105"/>
      <c r="HM79" s="105"/>
      <c r="HN79" s="105"/>
      <c r="HO79" s="105"/>
      <c r="HP79" s="105"/>
      <c r="HQ79" s="105"/>
      <c r="HR79" s="105"/>
      <c r="HS79" s="105"/>
      <c r="HT79" s="105"/>
      <c r="HU79" s="105"/>
      <c r="HV79" s="105"/>
      <c r="HW79" s="105"/>
      <c r="HX79" s="105"/>
      <c r="HY79" s="105"/>
      <c r="HZ79" s="105"/>
      <c r="IA79" s="105"/>
      <c r="IB79" s="105"/>
      <c r="IC79" s="105"/>
      <c r="ID79" s="105"/>
      <c r="IE79" s="105"/>
      <c r="IF79" s="105"/>
      <c r="IG79" s="105"/>
      <c r="IH79" s="105"/>
      <c r="II79" s="105"/>
      <c r="IJ79" s="105"/>
      <c r="IK79" s="105"/>
      <c r="IL79" s="105"/>
      <c r="IM79" s="105"/>
      <c r="IN79" s="105"/>
      <c r="IO79" s="105"/>
      <c r="IP79" s="105"/>
      <c r="IQ79" s="105"/>
      <c r="IR79" s="105"/>
      <c r="IS79" s="105"/>
      <c r="IT79" s="105"/>
      <c r="IU79" s="105"/>
      <c r="IV79" s="105"/>
    </row>
    <row r="80" ht="12.75" customHeight="1"/>
    <row r="81" spans="2:256" ht="12.75" customHeight="1">
      <c r="B81" s="695" t="s">
        <v>481</v>
      </c>
      <c r="C81" s="695"/>
      <c r="D81" s="96"/>
      <c r="E81" s="97" t="str">
        <f>IF(E82="...","Preenchido",IF(E82="Por favor preencha todas as células em aberto. Se não existirem ocorrências a registar deverá introduzir o número zero.","Por preencher",""))</f>
        <v>Por preencher</v>
      </c>
      <c r="F81" s="98"/>
      <c r="G81" s="99" t="str">
        <f>IF('III - Mapas'!H578&lt;&gt;0,"Por favor preencha todas as células em aberto. Se não existirem ocorrências a registar deverá introduzir o número zero.","...")</f>
        <v>Por favor preencha todas as células em aberto. Se não existirem ocorrências a registar deverá introduzir o número zero.</v>
      </c>
      <c r="H81" s="100"/>
      <c r="I81" s="100"/>
      <c r="J81" s="100"/>
      <c r="K81" s="100"/>
      <c r="L81" s="100"/>
      <c r="M81" s="100"/>
      <c r="N81" s="100"/>
      <c r="O81" s="100"/>
      <c r="P81" s="110"/>
      <c r="Q81" s="110"/>
      <c r="R81" s="110"/>
      <c r="S81" s="110"/>
      <c r="T81" s="110"/>
      <c r="U81" s="110"/>
      <c r="V81" s="110"/>
      <c r="W81" s="110"/>
      <c r="X81" s="110"/>
      <c r="Y81" s="110"/>
      <c r="Z81" s="110"/>
      <c r="AA81" s="110"/>
      <c r="AB81" s="110"/>
      <c r="AC81" s="110"/>
      <c r="AD81" s="110"/>
      <c r="AE81" s="110"/>
      <c r="AF81" s="110"/>
      <c r="AG81" s="110"/>
      <c r="AH81" s="110"/>
      <c r="AI81" s="110"/>
      <c r="AJ81" s="110"/>
      <c r="AK81" s="110"/>
      <c r="AL81" s="110"/>
      <c r="AM81" s="110"/>
      <c r="AN81" s="110"/>
      <c r="AO81" s="110"/>
      <c r="AP81" s="110"/>
      <c r="AQ81" s="110"/>
      <c r="AR81" s="110"/>
      <c r="AS81" s="110"/>
      <c r="AT81" s="110"/>
      <c r="AU81" s="110"/>
      <c r="AV81" s="110"/>
      <c r="AW81" s="110"/>
      <c r="AX81" s="110"/>
      <c r="AY81" s="110"/>
      <c r="AZ81" s="110"/>
      <c r="BA81" s="110"/>
      <c r="BB81" s="110"/>
      <c r="BC81" s="110"/>
      <c r="BD81" s="110"/>
      <c r="BE81" s="110"/>
      <c r="BF81" s="110"/>
      <c r="BG81" s="110"/>
      <c r="BH81" s="110"/>
      <c r="BI81" s="110"/>
      <c r="BJ81" s="110"/>
      <c r="BK81" s="110"/>
      <c r="BL81" s="110"/>
      <c r="BM81" s="110"/>
      <c r="BN81" s="110"/>
      <c r="BO81" s="110"/>
      <c r="BP81" s="110"/>
      <c r="BQ81" s="110"/>
      <c r="BR81" s="110"/>
      <c r="BS81" s="110"/>
      <c r="BT81" s="110"/>
      <c r="BU81" s="110"/>
      <c r="BV81" s="110"/>
      <c r="BW81" s="110"/>
      <c r="BX81" s="110"/>
      <c r="BY81" s="110"/>
      <c r="BZ81" s="110"/>
      <c r="CA81" s="110"/>
      <c r="CB81" s="110"/>
      <c r="CC81" s="110"/>
      <c r="CD81" s="110"/>
      <c r="CE81" s="110"/>
      <c r="CF81" s="110"/>
      <c r="CG81" s="110"/>
      <c r="CH81" s="110"/>
      <c r="CI81" s="110"/>
      <c r="CJ81" s="110"/>
      <c r="CK81" s="110"/>
      <c r="CL81" s="110"/>
      <c r="CM81" s="110"/>
      <c r="CN81" s="110"/>
      <c r="CO81" s="110"/>
      <c r="CP81" s="110"/>
      <c r="CQ81" s="110"/>
      <c r="CR81" s="110"/>
      <c r="CS81" s="110"/>
      <c r="CT81" s="110"/>
      <c r="CU81" s="110"/>
      <c r="CV81" s="110"/>
      <c r="CW81" s="110"/>
      <c r="CX81" s="110"/>
      <c r="CY81" s="110"/>
      <c r="CZ81" s="110"/>
      <c r="DA81" s="110"/>
      <c r="DB81" s="110"/>
      <c r="DC81" s="110"/>
      <c r="DD81" s="110"/>
      <c r="DE81" s="110"/>
      <c r="DF81" s="110"/>
      <c r="DG81" s="110"/>
      <c r="DH81" s="110"/>
      <c r="DI81" s="110"/>
      <c r="DJ81" s="110"/>
      <c r="DK81" s="110"/>
      <c r="DL81" s="110"/>
      <c r="DM81" s="110"/>
      <c r="DN81" s="110"/>
      <c r="DO81" s="110"/>
      <c r="DP81" s="110"/>
      <c r="DQ81" s="110"/>
      <c r="DR81" s="110"/>
      <c r="DS81" s="110"/>
      <c r="DT81" s="110"/>
      <c r="DU81" s="110"/>
      <c r="DV81" s="110"/>
      <c r="DW81" s="110"/>
      <c r="DX81" s="110"/>
      <c r="DY81" s="110"/>
      <c r="DZ81" s="110"/>
      <c r="EA81" s="110"/>
      <c r="EB81" s="110"/>
      <c r="EC81" s="110"/>
      <c r="ED81" s="110"/>
      <c r="EE81" s="110"/>
      <c r="EF81" s="110"/>
      <c r="EG81" s="110"/>
      <c r="EH81" s="110"/>
      <c r="EI81" s="110"/>
      <c r="EJ81" s="110"/>
      <c r="EK81" s="110"/>
      <c r="EL81" s="110"/>
      <c r="EM81" s="110"/>
      <c r="EN81" s="110"/>
      <c r="EO81" s="110"/>
      <c r="EP81" s="110"/>
      <c r="EQ81" s="110"/>
      <c r="ER81" s="110"/>
      <c r="ES81" s="110"/>
      <c r="ET81" s="110"/>
      <c r="EU81" s="110"/>
      <c r="EV81" s="110"/>
      <c r="EW81" s="110"/>
      <c r="EX81" s="110"/>
      <c r="EY81" s="110"/>
      <c r="EZ81" s="110"/>
      <c r="FA81" s="110"/>
      <c r="FB81" s="110"/>
      <c r="FC81" s="110"/>
      <c r="FD81" s="110"/>
      <c r="FE81" s="110"/>
      <c r="FF81" s="110"/>
      <c r="FG81" s="110"/>
      <c r="FH81" s="110"/>
      <c r="FI81" s="110"/>
      <c r="FJ81" s="110"/>
      <c r="FK81" s="110"/>
      <c r="FL81" s="110"/>
      <c r="FM81" s="110"/>
      <c r="FN81" s="110"/>
      <c r="FO81" s="110"/>
      <c r="FP81" s="110"/>
      <c r="FQ81" s="110"/>
      <c r="FR81" s="110"/>
      <c r="FS81" s="110"/>
      <c r="FT81" s="110"/>
      <c r="FU81" s="110"/>
      <c r="FV81" s="110"/>
      <c r="FW81" s="110"/>
      <c r="FX81" s="110"/>
      <c r="FY81" s="110"/>
      <c r="FZ81" s="110"/>
      <c r="GA81" s="110"/>
      <c r="GB81" s="110"/>
      <c r="GC81" s="110"/>
      <c r="GD81" s="110"/>
      <c r="GE81" s="110"/>
      <c r="GF81" s="110"/>
      <c r="GG81" s="110"/>
      <c r="GH81" s="110"/>
      <c r="GI81" s="110"/>
      <c r="GJ81" s="110"/>
      <c r="GK81" s="110"/>
      <c r="GL81" s="110"/>
      <c r="GM81" s="110"/>
      <c r="GN81" s="110"/>
      <c r="GO81" s="110"/>
      <c r="GP81" s="110"/>
      <c r="GQ81" s="110"/>
      <c r="GR81" s="110"/>
      <c r="GS81" s="110"/>
      <c r="GT81" s="110"/>
      <c r="GU81" s="110"/>
      <c r="GV81" s="110"/>
      <c r="GW81" s="110"/>
      <c r="GX81" s="110"/>
      <c r="GY81" s="110"/>
      <c r="GZ81" s="110"/>
      <c r="HA81" s="110"/>
      <c r="HB81" s="110"/>
      <c r="HC81" s="110"/>
      <c r="HD81" s="110"/>
      <c r="HE81" s="110"/>
      <c r="HF81" s="110"/>
      <c r="HG81" s="110"/>
      <c r="HH81" s="110"/>
      <c r="HI81" s="110"/>
      <c r="HJ81" s="110"/>
      <c r="HK81" s="110"/>
      <c r="HL81" s="110"/>
      <c r="HM81" s="110"/>
      <c r="HN81" s="110"/>
      <c r="HO81" s="110"/>
      <c r="HP81" s="110"/>
      <c r="HQ81" s="110"/>
      <c r="HR81" s="110"/>
      <c r="HS81" s="110"/>
      <c r="HT81" s="110"/>
      <c r="HU81" s="110"/>
      <c r="HV81" s="110"/>
      <c r="HW81" s="110"/>
      <c r="HX81" s="110"/>
      <c r="HY81" s="110"/>
      <c r="HZ81" s="110"/>
      <c r="IA81" s="110"/>
      <c r="IB81" s="110"/>
      <c r="IC81" s="110"/>
      <c r="ID81" s="110"/>
      <c r="IE81" s="110"/>
      <c r="IF81" s="110"/>
      <c r="IG81" s="110"/>
      <c r="IH81" s="110"/>
      <c r="II81" s="110"/>
      <c r="IJ81" s="110"/>
      <c r="IK81" s="110"/>
      <c r="IL81" s="110"/>
      <c r="IM81" s="110"/>
      <c r="IN81" s="110"/>
      <c r="IO81" s="110"/>
      <c r="IP81" s="110"/>
      <c r="IQ81" s="110"/>
      <c r="IR81" s="110"/>
      <c r="IS81" s="110"/>
      <c r="IT81" s="110"/>
      <c r="IU81" s="110"/>
      <c r="IV81" s="110"/>
    </row>
    <row r="82" spans="2:256" ht="12.75" customHeight="1">
      <c r="B82" s="696"/>
      <c r="C82" s="696"/>
      <c r="D82" s="96"/>
      <c r="E82" s="109" t="str">
        <f>G81</f>
        <v>Por favor preencha todas as células em aberto. Se não existirem ocorrências a registar deverá introduzir o número zero.</v>
      </c>
      <c r="F82" s="109"/>
      <c r="G82" s="109"/>
      <c r="H82" s="109"/>
      <c r="I82" s="109"/>
      <c r="J82" s="109"/>
      <c r="K82" s="109"/>
      <c r="L82" s="109"/>
      <c r="M82" s="109"/>
      <c r="N82" s="109"/>
      <c r="O82" s="109"/>
      <c r="P82" s="105"/>
      <c r="Q82" s="105"/>
      <c r="R82" s="105"/>
      <c r="S82" s="105"/>
      <c r="T82" s="105"/>
      <c r="U82" s="105"/>
      <c r="V82" s="105"/>
      <c r="W82" s="105"/>
      <c r="X82" s="105"/>
      <c r="Y82" s="105"/>
      <c r="Z82" s="105"/>
      <c r="AA82" s="105"/>
      <c r="AB82" s="105"/>
      <c r="AC82" s="105"/>
      <c r="AD82" s="105"/>
      <c r="AE82" s="105"/>
      <c r="AF82" s="105"/>
      <c r="AG82" s="105"/>
      <c r="AH82" s="105"/>
      <c r="AI82" s="105"/>
      <c r="AJ82" s="105"/>
      <c r="AK82" s="105"/>
      <c r="AL82" s="105"/>
      <c r="AM82" s="105"/>
      <c r="AN82" s="105"/>
      <c r="AO82" s="105"/>
      <c r="AP82" s="105"/>
      <c r="AQ82" s="105"/>
      <c r="AR82" s="105"/>
      <c r="AS82" s="105"/>
      <c r="AT82" s="105"/>
      <c r="AU82" s="105"/>
      <c r="AV82" s="105"/>
      <c r="AW82" s="105"/>
      <c r="AX82" s="105"/>
      <c r="AY82" s="105"/>
      <c r="AZ82" s="105"/>
      <c r="BA82" s="105"/>
      <c r="BB82" s="105"/>
      <c r="BC82" s="105"/>
      <c r="BD82" s="105"/>
      <c r="BE82" s="105"/>
      <c r="BF82" s="105"/>
      <c r="BG82" s="105"/>
      <c r="BH82" s="105"/>
      <c r="BI82" s="105"/>
      <c r="BJ82" s="105"/>
      <c r="BK82" s="105"/>
      <c r="BL82" s="105"/>
      <c r="BM82" s="105"/>
      <c r="BN82" s="105"/>
      <c r="BO82" s="105"/>
      <c r="BP82" s="105"/>
      <c r="BQ82" s="105"/>
      <c r="BR82" s="105"/>
      <c r="BS82" s="105"/>
      <c r="BT82" s="105"/>
      <c r="BU82" s="105"/>
      <c r="BV82" s="105"/>
      <c r="BW82" s="105"/>
      <c r="BX82" s="105"/>
      <c r="BY82" s="105"/>
      <c r="BZ82" s="105"/>
      <c r="CA82" s="105"/>
      <c r="CB82" s="105"/>
      <c r="CC82" s="105"/>
      <c r="CD82" s="105"/>
      <c r="CE82" s="105"/>
      <c r="CF82" s="105"/>
      <c r="CG82" s="105"/>
      <c r="CH82" s="105"/>
      <c r="CI82" s="105"/>
      <c r="CJ82" s="105"/>
      <c r="CK82" s="105"/>
      <c r="CL82" s="105"/>
      <c r="CM82" s="105"/>
      <c r="CN82" s="105"/>
      <c r="CO82" s="105"/>
      <c r="CP82" s="105"/>
      <c r="CQ82" s="105"/>
      <c r="CR82" s="105"/>
      <c r="CS82" s="105"/>
      <c r="CT82" s="105"/>
      <c r="CU82" s="105"/>
      <c r="CV82" s="105"/>
      <c r="CW82" s="105"/>
      <c r="CX82" s="105"/>
      <c r="CY82" s="105"/>
      <c r="CZ82" s="105"/>
      <c r="DA82" s="105"/>
      <c r="DB82" s="105"/>
      <c r="DC82" s="105"/>
      <c r="DD82" s="105"/>
      <c r="DE82" s="105"/>
      <c r="DF82" s="105"/>
      <c r="DG82" s="105"/>
      <c r="DH82" s="105"/>
      <c r="DI82" s="105"/>
      <c r="DJ82" s="105"/>
      <c r="DK82" s="105"/>
      <c r="DL82" s="105"/>
      <c r="DM82" s="105"/>
      <c r="DN82" s="105"/>
      <c r="DO82" s="105"/>
      <c r="DP82" s="105"/>
      <c r="DQ82" s="105"/>
      <c r="DR82" s="105"/>
      <c r="DS82" s="105"/>
      <c r="DT82" s="105"/>
      <c r="DU82" s="105"/>
      <c r="DV82" s="105"/>
      <c r="DW82" s="105"/>
      <c r="DX82" s="105"/>
      <c r="DY82" s="105"/>
      <c r="DZ82" s="105"/>
      <c r="EA82" s="105"/>
      <c r="EB82" s="105"/>
      <c r="EC82" s="105"/>
      <c r="ED82" s="105"/>
      <c r="EE82" s="105"/>
      <c r="EF82" s="105"/>
      <c r="EG82" s="105"/>
      <c r="EH82" s="105"/>
      <c r="EI82" s="105"/>
      <c r="EJ82" s="105"/>
      <c r="EK82" s="105"/>
      <c r="EL82" s="105"/>
      <c r="EM82" s="105"/>
      <c r="EN82" s="105"/>
      <c r="EO82" s="105"/>
      <c r="EP82" s="105"/>
      <c r="EQ82" s="105"/>
      <c r="ER82" s="105"/>
      <c r="ES82" s="105"/>
      <c r="ET82" s="105"/>
      <c r="EU82" s="105"/>
      <c r="EV82" s="105"/>
      <c r="EW82" s="105"/>
      <c r="EX82" s="105"/>
      <c r="EY82" s="105"/>
      <c r="EZ82" s="105"/>
      <c r="FA82" s="105"/>
      <c r="FB82" s="105"/>
      <c r="FC82" s="105"/>
      <c r="FD82" s="105"/>
      <c r="FE82" s="105"/>
      <c r="FF82" s="105"/>
      <c r="FG82" s="105"/>
      <c r="FH82" s="105"/>
      <c r="FI82" s="105"/>
      <c r="FJ82" s="105"/>
      <c r="FK82" s="105"/>
      <c r="FL82" s="105"/>
      <c r="FM82" s="105"/>
      <c r="FN82" s="105"/>
      <c r="FO82" s="105"/>
      <c r="FP82" s="105"/>
      <c r="FQ82" s="105"/>
      <c r="FR82" s="105"/>
      <c r="FS82" s="105"/>
      <c r="FT82" s="105"/>
      <c r="FU82" s="105"/>
      <c r="FV82" s="105"/>
      <c r="FW82" s="105"/>
      <c r="FX82" s="105"/>
      <c r="FY82" s="105"/>
      <c r="FZ82" s="105"/>
      <c r="GA82" s="105"/>
      <c r="GB82" s="105"/>
      <c r="GC82" s="105"/>
      <c r="GD82" s="105"/>
      <c r="GE82" s="105"/>
      <c r="GF82" s="105"/>
      <c r="GG82" s="105"/>
      <c r="GH82" s="105"/>
      <c r="GI82" s="105"/>
      <c r="GJ82" s="105"/>
      <c r="GK82" s="105"/>
      <c r="GL82" s="105"/>
      <c r="GM82" s="105"/>
      <c r="GN82" s="105"/>
      <c r="GO82" s="105"/>
      <c r="GP82" s="105"/>
      <c r="GQ82" s="105"/>
      <c r="GR82" s="105"/>
      <c r="GS82" s="105"/>
      <c r="GT82" s="105"/>
      <c r="GU82" s="105"/>
      <c r="GV82" s="105"/>
      <c r="GW82" s="105"/>
      <c r="GX82" s="105"/>
      <c r="GY82" s="105"/>
      <c r="GZ82" s="105"/>
      <c r="HA82" s="105"/>
      <c r="HB82" s="105"/>
      <c r="HC82" s="105"/>
      <c r="HD82" s="105"/>
      <c r="HE82" s="105"/>
      <c r="HF82" s="105"/>
      <c r="HG82" s="105"/>
      <c r="HH82" s="105"/>
      <c r="HI82" s="105"/>
      <c r="HJ82" s="105"/>
      <c r="HK82" s="105"/>
      <c r="HL82" s="105"/>
      <c r="HM82" s="105"/>
      <c r="HN82" s="105"/>
      <c r="HO82" s="105"/>
      <c r="HP82" s="105"/>
      <c r="HQ82" s="105"/>
      <c r="HR82" s="105"/>
      <c r="HS82" s="105"/>
      <c r="HT82" s="105"/>
      <c r="HU82" s="105"/>
      <c r="HV82" s="105"/>
      <c r="HW82" s="105"/>
      <c r="HX82" s="105"/>
      <c r="HY82" s="105"/>
      <c r="HZ82" s="105"/>
      <c r="IA82" s="105"/>
      <c r="IB82" s="105"/>
      <c r="IC82" s="105"/>
      <c r="ID82" s="105"/>
      <c r="IE82" s="105"/>
      <c r="IF82" s="105"/>
      <c r="IG82" s="105"/>
      <c r="IH82" s="105"/>
      <c r="II82" s="105"/>
      <c r="IJ82" s="105"/>
      <c r="IK82" s="105"/>
      <c r="IL82" s="105"/>
      <c r="IM82" s="105"/>
      <c r="IN82" s="105"/>
      <c r="IO82" s="105"/>
      <c r="IP82" s="105"/>
      <c r="IQ82" s="105"/>
      <c r="IR82" s="105"/>
      <c r="IS82" s="105"/>
      <c r="IT82" s="105"/>
      <c r="IU82" s="105"/>
      <c r="IV82" s="105"/>
    </row>
    <row r="83" ht="12.75" customHeight="1"/>
    <row r="84" spans="2:256" ht="12.75" customHeight="1">
      <c r="B84" s="695" t="s">
        <v>482</v>
      </c>
      <c r="C84" s="695"/>
      <c r="D84" s="96"/>
      <c r="E84" s="97" t="str">
        <f>IF(E85="...","Preenchido",IF(E85="Por favor preencha todas as células em aberto. Se não existirem ocorrências a registar deverá introduzir o número zero.","Por preencher",""))</f>
        <v>Por preencher</v>
      </c>
      <c r="F84" s="98"/>
      <c r="G84" s="99" t="str">
        <f>IF('III - Mapas'!H588&lt;&gt;0,"Por favor preencha todas as células em aberto. Se não existirem ocorrências a registar deverá introduzir o número zero.","...")</f>
        <v>Por favor preencha todas as células em aberto. Se não existirem ocorrências a registar deverá introduzir o número zero.</v>
      </c>
      <c r="H84" s="100"/>
      <c r="I84" s="100"/>
      <c r="J84" s="100"/>
      <c r="K84" s="100"/>
      <c r="L84" s="100"/>
      <c r="M84" s="100"/>
      <c r="N84" s="100"/>
      <c r="O84" s="100"/>
      <c r="P84" s="110"/>
      <c r="Q84" s="110"/>
      <c r="R84" s="110"/>
      <c r="S84" s="110"/>
      <c r="T84" s="110"/>
      <c r="U84" s="110"/>
      <c r="V84" s="110"/>
      <c r="W84" s="110"/>
      <c r="X84" s="110"/>
      <c r="Y84" s="110"/>
      <c r="Z84" s="110"/>
      <c r="AA84" s="110"/>
      <c r="AB84" s="110"/>
      <c r="AC84" s="110"/>
      <c r="AD84" s="110"/>
      <c r="AE84" s="110"/>
      <c r="AF84" s="110"/>
      <c r="AG84" s="110"/>
      <c r="AH84" s="110"/>
      <c r="AI84" s="110"/>
      <c r="AJ84" s="110"/>
      <c r="AK84" s="110"/>
      <c r="AL84" s="110"/>
      <c r="AM84" s="110"/>
      <c r="AN84" s="110"/>
      <c r="AO84" s="110"/>
      <c r="AP84" s="110"/>
      <c r="AQ84" s="110"/>
      <c r="AR84" s="110"/>
      <c r="AS84" s="110"/>
      <c r="AT84" s="110"/>
      <c r="AU84" s="110"/>
      <c r="AV84" s="110"/>
      <c r="AW84" s="110"/>
      <c r="AX84" s="110"/>
      <c r="AY84" s="110"/>
      <c r="AZ84" s="110"/>
      <c r="BA84" s="110"/>
      <c r="BB84" s="110"/>
      <c r="BC84" s="110"/>
      <c r="BD84" s="110"/>
      <c r="BE84" s="110"/>
      <c r="BF84" s="110"/>
      <c r="BG84" s="110"/>
      <c r="BH84" s="110"/>
      <c r="BI84" s="110"/>
      <c r="BJ84" s="110"/>
      <c r="BK84" s="110"/>
      <c r="BL84" s="110"/>
      <c r="BM84" s="110"/>
      <c r="BN84" s="110"/>
      <c r="BO84" s="110"/>
      <c r="BP84" s="110"/>
      <c r="BQ84" s="110"/>
      <c r="BR84" s="110"/>
      <c r="BS84" s="110"/>
      <c r="BT84" s="110"/>
      <c r="BU84" s="110"/>
      <c r="BV84" s="110"/>
      <c r="BW84" s="110"/>
      <c r="BX84" s="110"/>
      <c r="BY84" s="110"/>
      <c r="BZ84" s="110"/>
      <c r="CA84" s="110"/>
      <c r="CB84" s="110"/>
      <c r="CC84" s="110"/>
      <c r="CD84" s="110"/>
      <c r="CE84" s="110"/>
      <c r="CF84" s="110"/>
      <c r="CG84" s="110"/>
      <c r="CH84" s="110"/>
      <c r="CI84" s="110"/>
      <c r="CJ84" s="110"/>
      <c r="CK84" s="110"/>
      <c r="CL84" s="110"/>
      <c r="CM84" s="110"/>
      <c r="CN84" s="110"/>
      <c r="CO84" s="110"/>
      <c r="CP84" s="110"/>
      <c r="CQ84" s="110"/>
      <c r="CR84" s="110"/>
      <c r="CS84" s="110"/>
      <c r="CT84" s="110"/>
      <c r="CU84" s="110"/>
      <c r="CV84" s="110"/>
      <c r="CW84" s="110"/>
      <c r="CX84" s="110"/>
      <c r="CY84" s="110"/>
      <c r="CZ84" s="110"/>
      <c r="DA84" s="110"/>
      <c r="DB84" s="110"/>
      <c r="DC84" s="110"/>
      <c r="DD84" s="110"/>
      <c r="DE84" s="110"/>
      <c r="DF84" s="110"/>
      <c r="DG84" s="110"/>
      <c r="DH84" s="110"/>
      <c r="DI84" s="110"/>
      <c r="DJ84" s="110"/>
      <c r="DK84" s="110"/>
      <c r="DL84" s="110"/>
      <c r="DM84" s="110"/>
      <c r="DN84" s="110"/>
      <c r="DO84" s="110"/>
      <c r="DP84" s="110"/>
      <c r="DQ84" s="110"/>
      <c r="DR84" s="110"/>
      <c r="DS84" s="110"/>
      <c r="DT84" s="110"/>
      <c r="DU84" s="110"/>
      <c r="DV84" s="110"/>
      <c r="DW84" s="110"/>
      <c r="DX84" s="110"/>
      <c r="DY84" s="110"/>
      <c r="DZ84" s="110"/>
      <c r="EA84" s="110"/>
      <c r="EB84" s="110"/>
      <c r="EC84" s="110"/>
      <c r="ED84" s="110"/>
      <c r="EE84" s="110"/>
      <c r="EF84" s="110"/>
      <c r="EG84" s="110"/>
      <c r="EH84" s="110"/>
      <c r="EI84" s="110"/>
      <c r="EJ84" s="110"/>
      <c r="EK84" s="110"/>
      <c r="EL84" s="110"/>
      <c r="EM84" s="110"/>
      <c r="EN84" s="110"/>
      <c r="EO84" s="110"/>
      <c r="EP84" s="110"/>
      <c r="EQ84" s="110"/>
      <c r="ER84" s="110"/>
      <c r="ES84" s="110"/>
      <c r="ET84" s="110"/>
      <c r="EU84" s="110"/>
      <c r="EV84" s="110"/>
      <c r="EW84" s="110"/>
      <c r="EX84" s="110"/>
      <c r="EY84" s="110"/>
      <c r="EZ84" s="110"/>
      <c r="FA84" s="110"/>
      <c r="FB84" s="110"/>
      <c r="FC84" s="110"/>
      <c r="FD84" s="110"/>
      <c r="FE84" s="110"/>
      <c r="FF84" s="110"/>
      <c r="FG84" s="110"/>
      <c r="FH84" s="110"/>
      <c r="FI84" s="110"/>
      <c r="FJ84" s="110"/>
      <c r="FK84" s="110"/>
      <c r="FL84" s="110"/>
      <c r="FM84" s="110"/>
      <c r="FN84" s="110"/>
      <c r="FO84" s="110"/>
      <c r="FP84" s="110"/>
      <c r="FQ84" s="110"/>
      <c r="FR84" s="110"/>
      <c r="FS84" s="110"/>
      <c r="FT84" s="110"/>
      <c r="FU84" s="110"/>
      <c r="FV84" s="110"/>
      <c r="FW84" s="110"/>
      <c r="FX84" s="110"/>
      <c r="FY84" s="110"/>
      <c r="FZ84" s="110"/>
      <c r="GA84" s="110"/>
      <c r="GB84" s="110"/>
      <c r="GC84" s="110"/>
      <c r="GD84" s="110"/>
      <c r="GE84" s="110"/>
      <c r="GF84" s="110"/>
      <c r="GG84" s="110"/>
      <c r="GH84" s="110"/>
      <c r="GI84" s="110"/>
      <c r="GJ84" s="110"/>
      <c r="GK84" s="110"/>
      <c r="GL84" s="110"/>
      <c r="GM84" s="110"/>
      <c r="GN84" s="110"/>
      <c r="GO84" s="110"/>
      <c r="GP84" s="110"/>
      <c r="GQ84" s="110"/>
      <c r="GR84" s="110"/>
      <c r="GS84" s="110"/>
      <c r="GT84" s="110"/>
      <c r="GU84" s="110"/>
      <c r="GV84" s="110"/>
      <c r="GW84" s="110"/>
      <c r="GX84" s="110"/>
      <c r="GY84" s="110"/>
      <c r="GZ84" s="110"/>
      <c r="HA84" s="110"/>
      <c r="HB84" s="110"/>
      <c r="HC84" s="110"/>
      <c r="HD84" s="110"/>
      <c r="HE84" s="110"/>
      <c r="HF84" s="110"/>
      <c r="HG84" s="110"/>
      <c r="HH84" s="110"/>
      <c r="HI84" s="110"/>
      <c r="HJ84" s="110"/>
      <c r="HK84" s="110"/>
      <c r="HL84" s="110"/>
      <c r="HM84" s="110"/>
      <c r="HN84" s="110"/>
      <c r="HO84" s="110"/>
      <c r="HP84" s="110"/>
      <c r="HQ84" s="110"/>
      <c r="HR84" s="110"/>
      <c r="HS84" s="110"/>
      <c r="HT84" s="110"/>
      <c r="HU84" s="110"/>
      <c r="HV84" s="110"/>
      <c r="HW84" s="110"/>
      <c r="HX84" s="110"/>
      <c r="HY84" s="110"/>
      <c r="HZ84" s="110"/>
      <c r="IA84" s="110"/>
      <c r="IB84" s="110"/>
      <c r="IC84" s="110"/>
      <c r="ID84" s="110"/>
      <c r="IE84" s="110"/>
      <c r="IF84" s="110"/>
      <c r="IG84" s="110"/>
      <c r="IH84" s="110"/>
      <c r="II84" s="110"/>
      <c r="IJ84" s="110"/>
      <c r="IK84" s="110"/>
      <c r="IL84" s="110"/>
      <c r="IM84" s="110"/>
      <c r="IN84" s="110"/>
      <c r="IO84" s="110"/>
      <c r="IP84" s="110"/>
      <c r="IQ84" s="110"/>
      <c r="IR84" s="110"/>
      <c r="IS84" s="110"/>
      <c r="IT84" s="110"/>
      <c r="IU84" s="110"/>
      <c r="IV84" s="110"/>
    </row>
    <row r="85" spans="2:256" ht="12.75" customHeight="1">
      <c r="B85" s="696"/>
      <c r="C85" s="696"/>
      <c r="D85" s="96"/>
      <c r="E85" s="109" t="str">
        <f>G84</f>
        <v>Por favor preencha todas as células em aberto. Se não existirem ocorrências a registar deverá introduzir o número zero.</v>
      </c>
      <c r="F85" s="109"/>
      <c r="G85" s="109"/>
      <c r="H85" s="109"/>
      <c r="I85" s="109"/>
      <c r="J85" s="109"/>
      <c r="K85" s="109"/>
      <c r="L85" s="109"/>
      <c r="M85" s="109"/>
      <c r="N85" s="109"/>
      <c r="O85" s="109"/>
      <c r="P85" s="105"/>
      <c r="Q85" s="105"/>
      <c r="R85" s="105"/>
      <c r="S85" s="105"/>
      <c r="T85" s="105"/>
      <c r="U85" s="105"/>
      <c r="V85" s="105"/>
      <c r="W85" s="105"/>
      <c r="X85" s="105"/>
      <c r="Y85" s="105"/>
      <c r="Z85" s="105"/>
      <c r="AA85" s="105"/>
      <c r="AB85" s="105"/>
      <c r="AC85" s="105"/>
      <c r="AD85" s="105"/>
      <c r="AE85" s="105"/>
      <c r="AF85" s="105"/>
      <c r="AG85" s="105"/>
      <c r="AH85" s="105"/>
      <c r="AI85" s="105"/>
      <c r="AJ85" s="105"/>
      <c r="AK85" s="105"/>
      <c r="AL85" s="105"/>
      <c r="AM85" s="105"/>
      <c r="AN85" s="105"/>
      <c r="AO85" s="105"/>
      <c r="AP85" s="105"/>
      <c r="AQ85" s="105"/>
      <c r="AR85" s="105"/>
      <c r="AS85" s="105"/>
      <c r="AT85" s="105"/>
      <c r="AU85" s="105"/>
      <c r="AV85" s="105"/>
      <c r="AW85" s="105"/>
      <c r="AX85" s="105"/>
      <c r="AY85" s="105"/>
      <c r="AZ85" s="105"/>
      <c r="BA85" s="105"/>
      <c r="BB85" s="105"/>
      <c r="BC85" s="105"/>
      <c r="BD85" s="105"/>
      <c r="BE85" s="105"/>
      <c r="BF85" s="105"/>
      <c r="BG85" s="105"/>
      <c r="BH85" s="105"/>
      <c r="BI85" s="105"/>
      <c r="BJ85" s="105"/>
      <c r="BK85" s="105"/>
      <c r="BL85" s="105"/>
      <c r="BM85" s="105"/>
      <c r="BN85" s="105"/>
      <c r="BO85" s="105"/>
      <c r="BP85" s="105"/>
      <c r="BQ85" s="105"/>
      <c r="BR85" s="105"/>
      <c r="BS85" s="105"/>
      <c r="BT85" s="105"/>
      <c r="BU85" s="105"/>
      <c r="BV85" s="105"/>
      <c r="BW85" s="105"/>
      <c r="BX85" s="105"/>
      <c r="BY85" s="105"/>
      <c r="BZ85" s="105"/>
      <c r="CA85" s="105"/>
      <c r="CB85" s="105"/>
      <c r="CC85" s="105"/>
      <c r="CD85" s="105"/>
      <c r="CE85" s="105"/>
      <c r="CF85" s="105"/>
      <c r="CG85" s="105"/>
      <c r="CH85" s="105"/>
      <c r="CI85" s="105"/>
      <c r="CJ85" s="105"/>
      <c r="CK85" s="105"/>
      <c r="CL85" s="105"/>
      <c r="CM85" s="105"/>
      <c r="CN85" s="105"/>
      <c r="CO85" s="105"/>
      <c r="CP85" s="105"/>
      <c r="CQ85" s="105"/>
      <c r="CR85" s="105"/>
      <c r="CS85" s="105"/>
      <c r="CT85" s="105"/>
      <c r="CU85" s="105"/>
      <c r="CV85" s="105"/>
      <c r="CW85" s="105"/>
      <c r="CX85" s="105"/>
      <c r="CY85" s="105"/>
      <c r="CZ85" s="105"/>
      <c r="DA85" s="105"/>
      <c r="DB85" s="105"/>
      <c r="DC85" s="105"/>
      <c r="DD85" s="105"/>
      <c r="DE85" s="105"/>
      <c r="DF85" s="105"/>
      <c r="DG85" s="105"/>
      <c r="DH85" s="105"/>
      <c r="DI85" s="105"/>
      <c r="DJ85" s="105"/>
      <c r="DK85" s="105"/>
      <c r="DL85" s="105"/>
      <c r="DM85" s="105"/>
      <c r="DN85" s="105"/>
      <c r="DO85" s="105"/>
      <c r="DP85" s="105"/>
      <c r="DQ85" s="105"/>
      <c r="DR85" s="105"/>
      <c r="DS85" s="105"/>
      <c r="DT85" s="105"/>
      <c r="DU85" s="105"/>
      <c r="DV85" s="105"/>
      <c r="DW85" s="105"/>
      <c r="DX85" s="105"/>
      <c r="DY85" s="105"/>
      <c r="DZ85" s="105"/>
      <c r="EA85" s="105"/>
      <c r="EB85" s="105"/>
      <c r="EC85" s="105"/>
      <c r="ED85" s="105"/>
      <c r="EE85" s="105"/>
      <c r="EF85" s="105"/>
      <c r="EG85" s="105"/>
      <c r="EH85" s="105"/>
      <c r="EI85" s="105"/>
      <c r="EJ85" s="105"/>
      <c r="EK85" s="105"/>
      <c r="EL85" s="105"/>
      <c r="EM85" s="105"/>
      <c r="EN85" s="105"/>
      <c r="EO85" s="105"/>
      <c r="EP85" s="105"/>
      <c r="EQ85" s="105"/>
      <c r="ER85" s="105"/>
      <c r="ES85" s="105"/>
      <c r="ET85" s="105"/>
      <c r="EU85" s="105"/>
      <c r="EV85" s="105"/>
      <c r="EW85" s="105"/>
      <c r="EX85" s="105"/>
      <c r="EY85" s="105"/>
      <c r="EZ85" s="105"/>
      <c r="FA85" s="105"/>
      <c r="FB85" s="105"/>
      <c r="FC85" s="105"/>
      <c r="FD85" s="105"/>
      <c r="FE85" s="105"/>
      <c r="FF85" s="105"/>
      <c r="FG85" s="105"/>
      <c r="FH85" s="105"/>
      <c r="FI85" s="105"/>
      <c r="FJ85" s="105"/>
      <c r="FK85" s="105"/>
      <c r="FL85" s="105"/>
      <c r="FM85" s="105"/>
      <c r="FN85" s="105"/>
      <c r="FO85" s="105"/>
      <c r="FP85" s="105"/>
      <c r="FQ85" s="105"/>
      <c r="FR85" s="105"/>
      <c r="FS85" s="105"/>
      <c r="FT85" s="105"/>
      <c r="FU85" s="105"/>
      <c r="FV85" s="105"/>
      <c r="FW85" s="105"/>
      <c r="FX85" s="105"/>
      <c r="FY85" s="105"/>
      <c r="FZ85" s="105"/>
      <c r="GA85" s="105"/>
      <c r="GB85" s="105"/>
      <c r="GC85" s="105"/>
      <c r="GD85" s="105"/>
      <c r="GE85" s="105"/>
      <c r="GF85" s="105"/>
      <c r="GG85" s="105"/>
      <c r="GH85" s="105"/>
      <c r="GI85" s="105"/>
      <c r="GJ85" s="105"/>
      <c r="GK85" s="105"/>
      <c r="GL85" s="105"/>
      <c r="GM85" s="105"/>
      <c r="GN85" s="105"/>
      <c r="GO85" s="105"/>
      <c r="GP85" s="105"/>
      <c r="GQ85" s="105"/>
      <c r="GR85" s="105"/>
      <c r="GS85" s="105"/>
      <c r="GT85" s="105"/>
      <c r="GU85" s="105"/>
      <c r="GV85" s="105"/>
      <c r="GW85" s="105"/>
      <c r="GX85" s="105"/>
      <c r="GY85" s="105"/>
      <c r="GZ85" s="105"/>
      <c r="HA85" s="105"/>
      <c r="HB85" s="105"/>
      <c r="HC85" s="105"/>
      <c r="HD85" s="105"/>
      <c r="HE85" s="105"/>
      <c r="HF85" s="105"/>
      <c r="HG85" s="105"/>
      <c r="HH85" s="105"/>
      <c r="HI85" s="105"/>
      <c r="HJ85" s="105"/>
      <c r="HK85" s="105"/>
      <c r="HL85" s="105"/>
      <c r="HM85" s="105"/>
      <c r="HN85" s="105"/>
      <c r="HO85" s="105"/>
      <c r="HP85" s="105"/>
      <c r="HQ85" s="105"/>
      <c r="HR85" s="105"/>
      <c r="HS85" s="105"/>
      <c r="HT85" s="105"/>
      <c r="HU85" s="105"/>
      <c r="HV85" s="105"/>
      <c r="HW85" s="105"/>
      <c r="HX85" s="105"/>
      <c r="HY85" s="105"/>
      <c r="HZ85" s="105"/>
      <c r="IA85" s="105"/>
      <c r="IB85" s="105"/>
      <c r="IC85" s="105"/>
      <c r="ID85" s="105"/>
      <c r="IE85" s="105"/>
      <c r="IF85" s="105"/>
      <c r="IG85" s="105"/>
      <c r="IH85" s="105"/>
      <c r="II85" s="105"/>
      <c r="IJ85" s="105"/>
      <c r="IK85" s="105"/>
      <c r="IL85" s="105"/>
      <c r="IM85" s="105"/>
      <c r="IN85" s="105"/>
      <c r="IO85" s="105"/>
      <c r="IP85" s="105"/>
      <c r="IQ85" s="105"/>
      <c r="IR85" s="105"/>
      <c r="IS85" s="105"/>
      <c r="IT85" s="105"/>
      <c r="IU85" s="105"/>
      <c r="IV85" s="105"/>
    </row>
    <row r="86" ht="12.75" customHeight="1"/>
    <row r="87" spans="2:256" ht="12.75" customHeight="1">
      <c r="B87" s="695" t="s">
        <v>484</v>
      </c>
      <c r="C87" s="695"/>
      <c r="D87" s="96"/>
      <c r="E87" s="97" t="str">
        <f>IF(E88="...","Preenchido",IF(E88="Por favor preencha todas as células em aberto. Se não existirem ocorrências a registar deverá introduzir o número zero.","Por preencher",""))</f>
        <v>Por preencher</v>
      </c>
      <c r="F87" s="98"/>
      <c r="G87" s="99" t="str">
        <f>IF('III - Mapas'!H594&lt;&gt;0,"Por favor preencha todas as células em aberto. Se não existirem ocorrências a registar deverá introduzir o número zero.","...")</f>
        <v>Por favor preencha todas as células em aberto. Se não existirem ocorrências a registar deverá introduzir o número zero.</v>
      </c>
      <c r="H87" s="100"/>
      <c r="I87" s="100"/>
      <c r="J87" s="100"/>
      <c r="K87" s="100"/>
      <c r="L87" s="100"/>
      <c r="M87" s="100"/>
      <c r="N87" s="100"/>
      <c r="O87" s="100"/>
      <c r="P87" s="110"/>
      <c r="Q87" s="110"/>
      <c r="R87" s="110"/>
      <c r="S87" s="110"/>
      <c r="T87" s="110"/>
      <c r="U87" s="110"/>
      <c r="V87" s="110"/>
      <c r="W87" s="110"/>
      <c r="X87" s="110"/>
      <c r="Y87" s="110"/>
      <c r="Z87" s="110"/>
      <c r="AA87" s="110"/>
      <c r="AB87" s="110"/>
      <c r="AC87" s="110"/>
      <c r="AD87" s="110"/>
      <c r="AE87" s="110"/>
      <c r="AF87" s="110"/>
      <c r="AG87" s="110"/>
      <c r="AH87" s="110"/>
      <c r="AI87" s="110"/>
      <c r="AJ87" s="110"/>
      <c r="AK87" s="110"/>
      <c r="AL87" s="110"/>
      <c r="AM87" s="110"/>
      <c r="AN87" s="110"/>
      <c r="AO87" s="110"/>
      <c r="AP87" s="110"/>
      <c r="AQ87" s="110"/>
      <c r="AR87" s="110"/>
      <c r="AS87" s="110"/>
      <c r="AT87" s="110"/>
      <c r="AU87" s="110"/>
      <c r="AV87" s="110"/>
      <c r="AW87" s="110"/>
      <c r="AX87" s="110"/>
      <c r="AY87" s="110"/>
      <c r="AZ87" s="110"/>
      <c r="BA87" s="110"/>
      <c r="BB87" s="110"/>
      <c r="BC87" s="110"/>
      <c r="BD87" s="110"/>
      <c r="BE87" s="110"/>
      <c r="BF87" s="110"/>
      <c r="BG87" s="110"/>
      <c r="BH87" s="110"/>
      <c r="BI87" s="110"/>
      <c r="BJ87" s="110"/>
      <c r="BK87" s="110"/>
      <c r="BL87" s="110"/>
      <c r="BM87" s="110"/>
      <c r="BN87" s="110"/>
      <c r="BO87" s="110"/>
      <c r="BP87" s="110"/>
      <c r="BQ87" s="110"/>
      <c r="BR87" s="110"/>
      <c r="BS87" s="110"/>
      <c r="BT87" s="110"/>
      <c r="BU87" s="110"/>
      <c r="BV87" s="110"/>
      <c r="BW87" s="110"/>
      <c r="BX87" s="110"/>
      <c r="BY87" s="110"/>
      <c r="BZ87" s="110"/>
      <c r="CA87" s="110"/>
      <c r="CB87" s="110"/>
      <c r="CC87" s="110"/>
      <c r="CD87" s="110"/>
      <c r="CE87" s="110"/>
      <c r="CF87" s="110"/>
      <c r="CG87" s="110"/>
      <c r="CH87" s="110"/>
      <c r="CI87" s="110"/>
      <c r="CJ87" s="110"/>
      <c r="CK87" s="110"/>
      <c r="CL87" s="110"/>
      <c r="CM87" s="110"/>
      <c r="CN87" s="110"/>
      <c r="CO87" s="110"/>
      <c r="CP87" s="110"/>
      <c r="CQ87" s="110"/>
      <c r="CR87" s="110"/>
      <c r="CS87" s="110"/>
      <c r="CT87" s="110"/>
      <c r="CU87" s="110"/>
      <c r="CV87" s="110"/>
      <c r="CW87" s="110"/>
      <c r="CX87" s="110"/>
      <c r="CY87" s="110"/>
      <c r="CZ87" s="110"/>
      <c r="DA87" s="110"/>
      <c r="DB87" s="110"/>
      <c r="DC87" s="110"/>
      <c r="DD87" s="110"/>
      <c r="DE87" s="110"/>
      <c r="DF87" s="110"/>
      <c r="DG87" s="110"/>
      <c r="DH87" s="110"/>
      <c r="DI87" s="110"/>
      <c r="DJ87" s="110"/>
      <c r="DK87" s="110"/>
      <c r="DL87" s="110"/>
      <c r="DM87" s="110"/>
      <c r="DN87" s="110"/>
      <c r="DO87" s="110"/>
      <c r="DP87" s="110"/>
      <c r="DQ87" s="110"/>
      <c r="DR87" s="110"/>
      <c r="DS87" s="110"/>
      <c r="DT87" s="110"/>
      <c r="DU87" s="110"/>
      <c r="DV87" s="110"/>
      <c r="DW87" s="110"/>
      <c r="DX87" s="110"/>
      <c r="DY87" s="110"/>
      <c r="DZ87" s="110"/>
      <c r="EA87" s="110"/>
      <c r="EB87" s="110"/>
      <c r="EC87" s="110"/>
      <c r="ED87" s="110"/>
      <c r="EE87" s="110"/>
      <c r="EF87" s="110"/>
      <c r="EG87" s="110"/>
      <c r="EH87" s="110"/>
      <c r="EI87" s="110"/>
      <c r="EJ87" s="110"/>
      <c r="EK87" s="110"/>
      <c r="EL87" s="110"/>
      <c r="EM87" s="110"/>
      <c r="EN87" s="110"/>
      <c r="EO87" s="110"/>
      <c r="EP87" s="110"/>
      <c r="EQ87" s="110"/>
      <c r="ER87" s="110"/>
      <c r="ES87" s="110"/>
      <c r="ET87" s="110"/>
      <c r="EU87" s="110"/>
      <c r="EV87" s="110"/>
      <c r="EW87" s="110"/>
      <c r="EX87" s="110"/>
      <c r="EY87" s="110"/>
      <c r="EZ87" s="110"/>
      <c r="FA87" s="110"/>
      <c r="FB87" s="110"/>
      <c r="FC87" s="110"/>
      <c r="FD87" s="110"/>
      <c r="FE87" s="110"/>
      <c r="FF87" s="110"/>
      <c r="FG87" s="110"/>
      <c r="FH87" s="110"/>
      <c r="FI87" s="110"/>
      <c r="FJ87" s="110"/>
      <c r="FK87" s="110"/>
      <c r="FL87" s="110"/>
      <c r="FM87" s="110"/>
      <c r="FN87" s="110"/>
      <c r="FO87" s="110"/>
      <c r="FP87" s="110"/>
      <c r="FQ87" s="110"/>
      <c r="FR87" s="110"/>
      <c r="FS87" s="110"/>
      <c r="FT87" s="110"/>
      <c r="FU87" s="110"/>
      <c r="FV87" s="110"/>
      <c r="FW87" s="110"/>
      <c r="FX87" s="110"/>
      <c r="FY87" s="110"/>
      <c r="FZ87" s="110"/>
      <c r="GA87" s="110"/>
      <c r="GB87" s="110"/>
      <c r="GC87" s="110"/>
      <c r="GD87" s="110"/>
      <c r="GE87" s="110"/>
      <c r="GF87" s="110"/>
      <c r="GG87" s="110"/>
      <c r="GH87" s="110"/>
      <c r="GI87" s="110"/>
      <c r="GJ87" s="110"/>
      <c r="GK87" s="110"/>
      <c r="GL87" s="110"/>
      <c r="GM87" s="110"/>
      <c r="GN87" s="110"/>
      <c r="GO87" s="110"/>
      <c r="GP87" s="110"/>
      <c r="GQ87" s="110"/>
      <c r="GR87" s="110"/>
      <c r="GS87" s="110"/>
      <c r="GT87" s="110"/>
      <c r="GU87" s="110"/>
      <c r="GV87" s="110"/>
      <c r="GW87" s="110"/>
      <c r="GX87" s="110"/>
      <c r="GY87" s="110"/>
      <c r="GZ87" s="110"/>
      <c r="HA87" s="110"/>
      <c r="HB87" s="110"/>
      <c r="HC87" s="110"/>
      <c r="HD87" s="110"/>
      <c r="HE87" s="110"/>
      <c r="HF87" s="110"/>
      <c r="HG87" s="110"/>
      <c r="HH87" s="110"/>
      <c r="HI87" s="110"/>
      <c r="HJ87" s="110"/>
      <c r="HK87" s="110"/>
      <c r="HL87" s="110"/>
      <c r="HM87" s="110"/>
      <c r="HN87" s="110"/>
      <c r="HO87" s="110"/>
      <c r="HP87" s="110"/>
      <c r="HQ87" s="110"/>
      <c r="HR87" s="110"/>
      <c r="HS87" s="110"/>
      <c r="HT87" s="110"/>
      <c r="HU87" s="110"/>
      <c r="HV87" s="110"/>
      <c r="HW87" s="110"/>
      <c r="HX87" s="110"/>
      <c r="HY87" s="110"/>
      <c r="HZ87" s="110"/>
      <c r="IA87" s="110"/>
      <c r="IB87" s="110"/>
      <c r="IC87" s="110"/>
      <c r="ID87" s="110"/>
      <c r="IE87" s="110"/>
      <c r="IF87" s="110"/>
      <c r="IG87" s="110"/>
      <c r="IH87" s="110"/>
      <c r="II87" s="110"/>
      <c r="IJ87" s="110"/>
      <c r="IK87" s="110"/>
      <c r="IL87" s="110"/>
      <c r="IM87" s="110"/>
      <c r="IN87" s="110"/>
      <c r="IO87" s="110"/>
      <c r="IP87" s="110"/>
      <c r="IQ87" s="110"/>
      <c r="IR87" s="110"/>
      <c r="IS87" s="110"/>
      <c r="IT87" s="110"/>
      <c r="IU87" s="110"/>
      <c r="IV87" s="110"/>
    </row>
    <row r="88" spans="2:256" ht="12.75" customHeight="1">
      <c r="B88" s="696"/>
      <c r="C88" s="696"/>
      <c r="D88" s="96"/>
      <c r="E88" s="109" t="str">
        <f>G87</f>
        <v>Por favor preencha todas as células em aberto. Se não existirem ocorrências a registar deverá introduzir o número zero.</v>
      </c>
      <c r="F88" s="109"/>
      <c r="G88" s="109"/>
      <c r="H88" s="109"/>
      <c r="I88" s="109"/>
      <c r="J88" s="109"/>
      <c r="K88" s="109"/>
      <c r="L88" s="109"/>
      <c r="M88" s="109"/>
      <c r="N88" s="109"/>
      <c r="O88" s="109"/>
      <c r="P88" s="105"/>
      <c r="Q88" s="105"/>
      <c r="R88" s="105"/>
      <c r="S88" s="105"/>
      <c r="T88" s="105"/>
      <c r="U88" s="105"/>
      <c r="V88" s="105"/>
      <c r="W88" s="105"/>
      <c r="X88" s="105"/>
      <c r="Y88" s="105"/>
      <c r="Z88" s="105"/>
      <c r="AA88" s="105"/>
      <c r="AB88" s="105"/>
      <c r="AC88" s="105"/>
      <c r="AD88" s="105"/>
      <c r="AE88" s="105"/>
      <c r="AF88" s="105"/>
      <c r="AG88" s="105"/>
      <c r="AH88" s="105"/>
      <c r="AI88" s="105"/>
      <c r="AJ88" s="105"/>
      <c r="AK88" s="105"/>
      <c r="AL88" s="105"/>
      <c r="AM88" s="105"/>
      <c r="AN88" s="105"/>
      <c r="AO88" s="105"/>
      <c r="AP88" s="105"/>
      <c r="AQ88" s="105"/>
      <c r="AR88" s="105"/>
      <c r="AS88" s="105"/>
      <c r="AT88" s="105"/>
      <c r="AU88" s="105"/>
      <c r="AV88" s="105"/>
      <c r="AW88" s="105"/>
      <c r="AX88" s="105"/>
      <c r="AY88" s="105"/>
      <c r="AZ88" s="105"/>
      <c r="BA88" s="105"/>
      <c r="BB88" s="105"/>
      <c r="BC88" s="105"/>
      <c r="BD88" s="105"/>
      <c r="BE88" s="105"/>
      <c r="BF88" s="105"/>
      <c r="BG88" s="105"/>
      <c r="BH88" s="105"/>
      <c r="BI88" s="105"/>
      <c r="BJ88" s="105"/>
      <c r="BK88" s="105"/>
      <c r="BL88" s="105"/>
      <c r="BM88" s="105"/>
      <c r="BN88" s="105"/>
      <c r="BO88" s="105"/>
      <c r="BP88" s="105"/>
      <c r="BQ88" s="105"/>
      <c r="BR88" s="105"/>
      <c r="BS88" s="105"/>
      <c r="BT88" s="105"/>
      <c r="BU88" s="105"/>
      <c r="BV88" s="105"/>
      <c r="BW88" s="105"/>
      <c r="BX88" s="105"/>
      <c r="BY88" s="105"/>
      <c r="BZ88" s="105"/>
      <c r="CA88" s="105"/>
      <c r="CB88" s="105"/>
      <c r="CC88" s="105"/>
      <c r="CD88" s="105"/>
      <c r="CE88" s="105"/>
      <c r="CF88" s="105"/>
      <c r="CG88" s="105"/>
      <c r="CH88" s="105"/>
      <c r="CI88" s="105"/>
      <c r="CJ88" s="105"/>
      <c r="CK88" s="105"/>
      <c r="CL88" s="105"/>
      <c r="CM88" s="105"/>
      <c r="CN88" s="105"/>
      <c r="CO88" s="105"/>
      <c r="CP88" s="105"/>
      <c r="CQ88" s="105"/>
      <c r="CR88" s="105"/>
      <c r="CS88" s="105"/>
      <c r="CT88" s="105"/>
      <c r="CU88" s="105"/>
      <c r="CV88" s="105"/>
      <c r="CW88" s="105"/>
      <c r="CX88" s="105"/>
      <c r="CY88" s="105"/>
      <c r="CZ88" s="105"/>
      <c r="DA88" s="105"/>
      <c r="DB88" s="105"/>
      <c r="DC88" s="105"/>
      <c r="DD88" s="105"/>
      <c r="DE88" s="105"/>
      <c r="DF88" s="105"/>
      <c r="DG88" s="105"/>
      <c r="DH88" s="105"/>
      <c r="DI88" s="105"/>
      <c r="DJ88" s="105"/>
      <c r="DK88" s="105"/>
      <c r="DL88" s="105"/>
      <c r="DM88" s="105"/>
      <c r="DN88" s="105"/>
      <c r="DO88" s="105"/>
      <c r="DP88" s="105"/>
      <c r="DQ88" s="105"/>
      <c r="DR88" s="105"/>
      <c r="DS88" s="105"/>
      <c r="DT88" s="105"/>
      <c r="DU88" s="105"/>
      <c r="DV88" s="105"/>
      <c r="DW88" s="105"/>
      <c r="DX88" s="105"/>
      <c r="DY88" s="105"/>
      <c r="DZ88" s="105"/>
      <c r="EA88" s="105"/>
      <c r="EB88" s="105"/>
      <c r="EC88" s="105"/>
      <c r="ED88" s="105"/>
      <c r="EE88" s="105"/>
      <c r="EF88" s="105"/>
      <c r="EG88" s="105"/>
      <c r="EH88" s="105"/>
      <c r="EI88" s="105"/>
      <c r="EJ88" s="105"/>
      <c r="EK88" s="105"/>
      <c r="EL88" s="105"/>
      <c r="EM88" s="105"/>
      <c r="EN88" s="105"/>
      <c r="EO88" s="105"/>
      <c r="EP88" s="105"/>
      <c r="EQ88" s="105"/>
      <c r="ER88" s="105"/>
      <c r="ES88" s="105"/>
      <c r="ET88" s="105"/>
      <c r="EU88" s="105"/>
      <c r="EV88" s="105"/>
      <c r="EW88" s="105"/>
      <c r="EX88" s="105"/>
      <c r="EY88" s="105"/>
      <c r="EZ88" s="105"/>
      <c r="FA88" s="105"/>
      <c r="FB88" s="105"/>
      <c r="FC88" s="105"/>
      <c r="FD88" s="105"/>
      <c r="FE88" s="105"/>
      <c r="FF88" s="105"/>
      <c r="FG88" s="105"/>
      <c r="FH88" s="105"/>
      <c r="FI88" s="105"/>
      <c r="FJ88" s="105"/>
      <c r="FK88" s="105"/>
      <c r="FL88" s="105"/>
      <c r="FM88" s="105"/>
      <c r="FN88" s="105"/>
      <c r="FO88" s="105"/>
      <c r="FP88" s="105"/>
      <c r="FQ88" s="105"/>
      <c r="FR88" s="105"/>
      <c r="FS88" s="105"/>
      <c r="FT88" s="105"/>
      <c r="FU88" s="105"/>
      <c r="FV88" s="105"/>
      <c r="FW88" s="105"/>
      <c r="FX88" s="105"/>
      <c r="FY88" s="105"/>
      <c r="FZ88" s="105"/>
      <c r="GA88" s="105"/>
      <c r="GB88" s="105"/>
      <c r="GC88" s="105"/>
      <c r="GD88" s="105"/>
      <c r="GE88" s="105"/>
      <c r="GF88" s="105"/>
      <c r="GG88" s="105"/>
      <c r="GH88" s="105"/>
      <c r="GI88" s="105"/>
      <c r="GJ88" s="105"/>
      <c r="GK88" s="105"/>
      <c r="GL88" s="105"/>
      <c r="GM88" s="105"/>
      <c r="GN88" s="105"/>
      <c r="GO88" s="105"/>
      <c r="GP88" s="105"/>
      <c r="GQ88" s="105"/>
      <c r="GR88" s="105"/>
      <c r="GS88" s="105"/>
      <c r="GT88" s="105"/>
      <c r="GU88" s="105"/>
      <c r="GV88" s="105"/>
      <c r="GW88" s="105"/>
      <c r="GX88" s="105"/>
      <c r="GY88" s="105"/>
      <c r="GZ88" s="105"/>
      <c r="HA88" s="105"/>
      <c r="HB88" s="105"/>
      <c r="HC88" s="105"/>
      <c r="HD88" s="105"/>
      <c r="HE88" s="105"/>
      <c r="HF88" s="105"/>
      <c r="HG88" s="105"/>
      <c r="HH88" s="105"/>
      <c r="HI88" s="105"/>
      <c r="HJ88" s="105"/>
      <c r="HK88" s="105"/>
      <c r="HL88" s="105"/>
      <c r="HM88" s="105"/>
      <c r="HN88" s="105"/>
      <c r="HO88" s="105"/>
      <c r="HP88" s="105"/>
      <c r="HQ88" s="105"/>
      <c r="HR88" s="105"/>
      <c r="HS88" s="105"/>
      <c r="HT88" s="105"/>
      <c r="HU88" s="105"/>
      <c r="HV88" s="105"/>
      <c r="HW88" s="105"/>
      <c r="HX88" s="105"/>
      <c r="HY88" s="105"/>
      <c r="HZ88" s="105"/>
      <c r="IA88" s="105"/>
      <c r="IB88" s="105"/>
      <c r="IC88" s="105"/>
      <c r="ID88" s="105"/>
      <c r="IE88" s="105"/>
      <c r="IF88" s="105"/>
      <c r="IG88" s="105"/>
      <c r="IH88" s="105"/>
      <c r="II88" s="105"/>
      <c r="IJ88" s="105"/>
      <c r="IK88" s="105"/>
      <c r="IL88" s="105"/>
      <c r="IM88" s="105"/>
      <c r="IN88" s="105"/>
      <c r="IO88" s="105"/>
      <c r="IP88" s="105"/>
      <c r="IQ88" s="105"/>
      <c r="IR88" s="105"/>
      <c r="IS88" s="105"/>
      <c r="IT88" s="105"/>
      <c r="IU88" s="105"/>
      <c r="IV88" s="105"/>
    </row>
    <row r="89" ht="12.75" customHeight="1"/>
    <row r="90" spans="2:256" ht="12.75" customHeight="1">
      <c r="B90" s="695" t="s">
        <v>485</v>
      </c>
      <c r="C90" s="695"/>
      <c r="D90" s="96"/>
      <c r="E90" s="97" t="str">
        <f>IF(E91="...","Preenchido",IF(E91="Por favor preencha todas as células em aberto. Se não existirem ocorrências a registar deverá introduzir o número zero.","Por preencher","Preenchido com erros!"))</f>
        <v>Por preencher</v>
      </c>
      <c r="F90" s="98"/>
      <c r="G90" s="99" t="str">
        <f>IF('III - Mapas'!H599&lt;&gt;0,"Por favor preencha todas as células em aberto. Se não existirem ocorrências a registar deverá introduzir o número zero.",IF('III - Mapas'!I599="ERRO2","Ao referir a existência de acções de formação em matéria de segurança no ponto 3.6.1, deverá obrigatoriamente fazer menção ao número de funcionários abrangidos pelas mesmas no ponto 3.6.2.",IF('III - Mapas'!I599="ERRO1","Ao referir a existência trabalhadores abrangidos por acções de formação em matéria de segurança no ponto 3.6.2, deverá também fazer menção ao número de acções desenvolvidas no ponto 3.6.1.","...")))</f>
        <v>Por favor preencha todas as células em aberto. Se não existirem ocorrências a registar deverá introduzir o número zero.</v>
      </c>
      <c r="H90" s="100"/>
      <c r="I90" s="100"/>
      <c r="J90" s="100"/>
      <c r="K90" s="100"/>
      <c r="L90" s="100"/>
      <c r="M90" s="100"/>
      <c r="N90" s="100"/>
      <c r="O90" s="100"/>
      <c r="P90" s="110"/>
      <c r="Q90" s="110"/>
      <c r="R90" s="110"/>
      <c r="S90" s="110"/>
      <c r="T90" s="110"/>
      <c r="U90" s="110"/>
      <c r="V90" s="110"/>
      <c r="W90" s="110"/>
      <c r="X90" s="110"/>
      <c r="Y90" s="110"/>
      <c r="Z90" s="110"/>
      <c r="AA90" s="110"/>
      <c r="AB90" s="110"/>
      <c r="AC90" s="110"/>
      <c r="AD90" s="110"/>
      <c r="AE90" s="110"/>
      <c r="AF90" s="110"/>
      <c r="AG90" s="110"/>
      <c r="AH90" s="110"/>
      <c r="AI90" s="110"/>
      <c r="AJ90" s="110"/>
      <c r="AK90" s="110"/>
      <c r="AL90" s="110"/>
      <c r="AM90" s="110"/>
      <c r="AN90" s="110"/>
      <c r="AO90" s="110"/>
      <c r="AP90" s="110"/>
      <c r="AQ90" s="110"/>
      <c r="AR90" s="110"/>
      <c r="AS90" s="110"/>
      <c r="AT90" s="110"/>
      <c r="AU90" s="110"/>
      <c r="AV90" s="110"/>
      <c r="AW90" s="110"/>
      <c r="AX90" s="110"/>
      <c r="AY90" s="110"/>
      <c r="AZ90" s="110"/>
      <c r="BA90" s="110"/>
      <c r="BB90" s="110"/>
      <c r="BC90" s="110"/>
      <c r="BD90" s="110"/>
      <c r="BE90" s="110"/>
      <c r="BF90" s="110"/>
      <c r="BG90" s="110"/>
      <c r="BH90" s="110"/>
      <c r="BI90" s="110"/>
      <c r="BJ90" s="110"/>
      <c r="BK90" s="110"/>
      <c r="BL90" s="110"/>
      <c r="BM90" s="110"/>
      <c r="BN90" s="110"/>
      <c r="BO90" s="110"/>
      <c r="BP90" s="110"/>
      <c r="BQ90" s="110"/>
      <c r="BR90" s="110"/>
      <c r="BS90" s="110"/>
      <c r="BT90" s="110"/>
      <c r="BU90" s="110"/>
      <c r="BV90" s="110"/>
      <c r="BW90" s="110"/>
      <c r="BX90" s="110"/>
      <c r="BY90" s="110"/>
      <c r="BZ90" s="110"/>
      <c r="CA90" s="110"/>
      <c r="CB90" s="110"/>
      <c r="CC90" s="110"/>
      <c r="CD90" s="110"/>
      <c r="CE90" s="110"/>
      <c r="CF90" s="110"/>
      <c r="CG90" s="110"/>
      <c r="CH90" s="110"/>
      <c r="CI90" s="110"/>
      <c r="CJ90" s="110"/>
      <c r="CK90" s="110"/>
      <c r="CL90" s="110"/>
      <c r="CM90" s="110"/>
      <c r="CN90" s="110"/>
      <c r="CO90" s="110"/>
      <c r="CP90" s="110"/>
      <c r="CQ90" s="110"/>
      <c r="CR90" s="110"/>
      <c r="CS90" s="110"/>
      <c r="CT90" s="110"/>
      <c r="CU90" s="110"/>
      <c r="CV90" s="110"/>
      <c r="CW90" s="110"/>
      <c r="CX90" s="110"/>
      <c r="CY90" s="110"/>
      <c r="CZ90" s="110"/>
      <c r="DA90" s="110"/>
      <c r="DB90" s="110"/>
      <c r="DC90" s="110"/>
      <c r="DD90" s="110"/>
      <c r="DE90" s="110"/>
      <c r="DF90" s="110"/>
      <c r="DG90" s="110"/>
      <c r="DH90" s="110"/>
      <c r="DI90" s="110"/>
      <c r="DJ90" s="110"/>
      <c r="DK90" s="110"/>
      <c r="DL90" s="110"/>
      <c r="DM90" s="110"/>
      <c r="DN90" s="110"/>
      <c r="DO90" s="110"/>
      <c r="DP90" s="110"/>
      <c r="DQ90" s="110"/>
      <c r="DR90" s="110"/>
      <c r="DS90" s="110"/>
      <c r="DT90" s="110"/>
      <c r="DU90" s="110"/>
      <c r="DV90" s="110"/>
      <c r="DW90" s="110"/>
      <c r="DX90" s="110"/>
      <c r="DY90" s="110"/>
      <c r="DZ90" s="110"/>
      <c r="EA90" s="110"/>
      <c r="EB90" s="110"/>
      <c r="EC90" s="110"/>
      <c r="ED90" s="110"/>
      <c r="EE90" s="110"/>
      <c r="EF90" s="110"/>
      <c r="EG90" s="110"/>
      <c r="EH90" s="110"/>
      <c r="EI90" s="110"/>
      <c r="EJ90" s="110"/>
      <c r="EK90" s="110"/>
      <c r="EL90" s="110"/>
      <c r="EM90" s="110"/>
      <c r="EN90" s="110"/>
      <c r="EO90" s="110"/>
      <c r="EP90" s="110"/>
      <c r="EQ90" s="110"/>
      <c r="ER90" s="110"/>
      <c r="ES90" s="110"/>
      <c r="ET90" s="110"/>
      <c r="EU90" s="110"/>
      <c r="EV90" s="110"/>
      <c r="EW90" s="110"/>
      <c r="EX90" s="110"/>
      <c r="EY90" s="110"/>
      <c r="EZ90" s="110"/>
      <c r="FA90" s="110"/>
      <c r="FB90" s="110"/>
      <c r="FC90" s="110"/>
      <c r="FD90" s="110"/>
      <c r="FE90" s="110"/>
      <c r="FF90" s="110"/>
      <c r="FG90" s="110"/>
      <c r="FH90" s="110"/>
      <c r="FI90" s="110"/>
      <c r="FJ90" s="110"/>
      <c r="FK90" s="110"/>
      <c r="FL90" s="110"/>
      <c r="FM90" s="110"/>
      <c r="FN90" s="110"/>
      <c r="FO90" s="110"/>
      <c r="FP90" s="110"/>
      <c r="FQ90" s="110"/>
      <c r="FR90" s="110"/>
      <c r="FS90" s="110"/>
      <c r="FT90" s="110"/>
      <c r="FU90" s="110"/>
      <c r="FV90" s="110"/>
      <c r="FW90" s="110"/>
      <c r="FX90" s="110"/>
      <c r="FY90" s="110"/>
      <c r="FZ90" s="110"/>
      <c r="GA90" s="110"/>
      <c r="GB90" s="110"/>
      <c r="GC90" s="110"/>
      <c r="GD90" s="110"/>
      <c r="GE90" s="110"/>
      <c r="GF90" s="110"/>
      <c r="GG90" s="110"/>
      <c r="GH90" s="110"/>
      <c r="GI90" s="110"/>
      <c r="GJ90" s="110"/>
      <c r="GK90" s="110"/>
      <c r="GL90" s="110"/>
      <c r="GM90" s="110"/>
      <c r="GN90" s="110"/>
      <c r="GO90" s="110"/>
      <c r="GP90" s="110"/>
      <c r="GQ90" s="110"/>
      <c r="GR90" s="110"/>
      <c r="GS90" s="110"/>
      <c r="GT90" s="110"/>
      <c r="GU90" s="110"/>
      <c r="GV90" s="110"/>
      <c r="GW90" s="110"/>
      <c r="GX90" s="110"/>
      <c r="GY90" s="110"/>
      <c r="GZ90" s="110"/>
      <c r="HA90" s="110"/>
      <c r="HB90" s="110"/>
      <c r="HC90" s="110"/>
      <c r="HD90" s="110"/>
      <c r="HE90" s="110"/>
      <c r="HF90" s="110"/>
      <c r="HG90" s="110"/>
      <c r="HH90" s="110"/>
      <c r="HI90" s="110"/>
      <c r="HJ90" s="110"/>
      <c r="HK90" s="110"/>
      <c r="HL90" s="110"/>
      <c r="HM90" s="110"/>
      <c r="HN90" s="110"/>
      <c r="HO90" s="110"/>
      <c r="HP90" s="110"/>
      <c r="HQ90" s="110"/>
      <c r="HR90" s="110"/>
      <c r="HS90" s="110"/>
      <c r="HT90" s="110"/>
      <c r="HU90" s="110"/>
      <c r="HV90" s="110"/>
      <c r="HW90" s="110"/>
      <c r="HX90" s="110"/>
      <c r="HY90" s="110"/>
      <c r="HZ90" s="110"/>
      <c r="IA90" s="110"/>
      <c r="IB90" s="110"/>
      <c r="IC90" s="110"/>
      <c r="ID90" s="110"/>
      <c r="IE90" s="110"/>
      <c r="IF90" s="110"/>
      <c r="IG90" s="110"/>
      <c r="IH90" s="110"/>
      <c r="II90" s="110"/>
      <c r="IJ90" s="110"/>
      <c r="IK90" s="110"/>
      <c r="IL90" s="110"/>
      <c r="IM90" s="110"/>
      <c r="IN90" s="110"/>
      <c r="IO90" s="110"/>
      <c r="IP90" s="110"/>
      <c r="IQ90" s="110"/>
      <c r="IR90" s="110"/>
      <c r="IS90" s="110"/>
      <c r="IT90" s="110"/>
      <c r="IU90" s="110"/>
      <c r="IV90" s="110"/>
    </row>
    <row r="91" spans="2:256" ht="12.75" customHeight="1">
      <c r="B91" s="696"/>
      <c r="C91" s="696"/>
      <c r="D91" s="96"/>
      <c r="E91" s="109" t="str">
        <f>G90</f>
        <v>Por favor preencha todas as células em aberto. Se não existirem ocorrências a registar deverá introduzir o número zero.</v>
      </c>
      <c r="F91" s="109"/>
      <c r="G91" s="109"/>
      <c r="H91" s="109"/>
      <c r="I91" s="109"/>
      <c r="J91" s="109"/>
      <c r="K91" s="109"/>
      <c r="L91" s="109"/>
      <c r="M91" s="109"/>
      <c r="N91" s="109"/>
      <c r="O91" s="109"/>
      <c r="P91" s="105"/>
      <c r="Q91" s="105"/>
      <c r="R91" s="105"/>
      <c r="S91" s="105"/>
      <c r="T91" s="105"/>
      <c r="U91" s="105"/>
      <c r="V91" s="105"/>
      <c r="W91" s="105"/>
      <c r="X91" s="105"/>
      <c r="Y91" s="105"/>
      <c r="Z91" s="105"/>
      <c r="AA91" s="105"/>
      <c r="AB91" s="105"/>
      <c r="AC91" s="105"/>
      <c r="AD91" s="105"/>
      <c r="AE91" s="105"/>
      <c r="AF91" s="105"/>
      <c r="AG91" s="105"/>
      <c r="AH91" s="105"/>
      <c r="AI91" s="105"/>
      <c r="AJ91" s="105"/>
      <c r="AK91" s="105"/>
      <c r="AL91" s="105"/>
      <c r="AM91" s="105"/>
      <c r="AN91" s="105"/>
      <c r="AO91" s="105"/>
      <c r="AP91" s="105"/>
      <c r="AQ91" s="105"/>
      <c r="AR91" s="105"/>
      <c r="AS91" s="105"/>
      <c r="AT91" s="105"/>
      <c r="AU91" s="105"/>
      <c r="AV91" s="105"/>
      <c r="AW91" s="105"/>
      <c r="AX91" s="105"/>
      <c r="AY91" s="105"/>
      <c r="AZ91" s="105"/>
      <c r="BA91" s="105"/>
      <c r="BB91" s="105"/>
      <c r="BC91" s="105"/>
      <c r="BD91" s="105"/>
      <c r="BE91" s="105"/>
      <c r="BF91" s="105"/>
      <c r="BG91" s="105"/>
      <c r="BH91" s="105"/>
      <c r="BI91" s="105"/>
      <c r="BJ91" s="105"/>
      <c r="BK91" s="105"/>
      <c r="BL91" s="105"/>
      <c r="BM91" s="105"/>
      <c r="BN91" s="105"/>
      <c r="BO91" s="105"/>
      <c r="BP91" s="105"/>
      <c r="BQ91" s="105"/>
      <c r="BR91" s="105"/>
      <c r="BS91" s="105"/>
      <c r="BT91" s="105"/>
      <c r="BU91" s="105"/>
      <c r="BV91" s="105"/>
      <c r="BW91" s="105"/>
      <c r="BX91" s="105"/>
      <c r="BY91" s="105"/>
      <c r="BZ91" s="105"/>
      <c r="CA91" s="105"/>
      <c r="CB91" s="105"/>
      <c r="CC91" s="105"/>
      <c r="CD91" s="105"/>
      <c r="CE91" s="105"/>
      <c r="CF91" s="105"/>
      <c r="CG91" s="105"/>
      <c r="CH91" s="105"/>
      <c r="CI91" s="105"/>
      <c r="CJ91" s="105"/>
      <c r="CK91" s="105"/>
      <c r="CL91" s="105"/>
      <c r="CM91" s="105"/>
      <c r="CN91" s="105"/>
      <c r="CO91" s="105"/>
      <c r="CP91" s="105"/>
      <c r="CQ91" s="105"/>
      <c r="CR91" s="105"/>
      <c r="CS91" s="105"/>
      <c r="CT91" s="105"/>
      <c r="CU91" s="105"/>
      <c r="CV91" s="105"/>
      <c r="CW91" s="105"/>
      <c r="CX91" s="105"/>
      <c r="CY91" s="105"/>
      <c r="CZ91" s="105"/>
      <c r="DA91" s="105"/>
      <c r="DB91" s="105"/>
      <c r="DC91" s="105"/>
      <c r="DD91" s="105"/>
      <c r="DE91" s="105"/>
      <c r="DF91" s="105"/>
      <c r="DG91" s="105"/>
      <c r="DH91" s="105"/>
      <c r="DI91" s="105"/>
      <c r="DJ91" s="105"/>
      <c r="DK91" s="105"/>
      <c r="DL91" s="105"/>
      <c r="DM91" s="105"/>
      <c r="DN91" s="105"/>
      <c r="DO91" s="105"/>
      <c r="DP91" s="105"/>
      <c r="DQ91" s="105"/>
      <c r="DR91" s="105"/>
      <c r="DS91" s="105"/>
      <c r="DT91" s="105"/>
      <c r="DU91" s="105"/>
      <c r="DV91" s="105"/>
      <c r="DW91" s="105"/>
      <c r="DX91" s="105"/>
      <c r="DY91" s="105"/>
      <c r="DZ91" s="105"/>
      <c r="EA91" s="105"/>
      <c r="EB91" s="105"/>
      <c r="EC91" s="105"/>
      <c r="ED91" s="105"/>
      <c r="EE91" s="105"/>
      <c r="EF91" s="105"/>
      <c r="EG91" s="105"/>
      <c r="EH91" s="105"/>
      <c r="EI91" s="105"/>
      <c r="EJ91" s="105"/>
      <c r="EK91" s="105"/>
      <c r="EL91" s="105"/>
      <c r="EM91" s="105"/>
      <c r="EN91" s="105"/>
      <c r="EO91" s="105"/>
      <c r="EP91" s="105"/>
      <c r="EQ91" s="105"/>
      <c r="ER91" s="105"/>
      <c r="ES91" s="105"/>
      <c r="ET91" s="105"/>
      <c r="EU91" s="105"/>
      <c r="EV91" s="105"/>
      <c r="EW91" s="105"/>
      <c r="EX91" s="105"/>
      <c r="EY91" s="105"/>
      <c r="EZ91" s="105"/>
      <c r="FA91" s="105"/>
      <c r="FB91" s="105"/>
      <c r="FC91" s="105"/>
      <c r="FD91" s="105"/>
      <c r="FE91" s="105"/>
      <c r="FF91" s="105"/>
      <c r="FG91" s="105"/>
      <c r="FH91" s="105"/>
      <c r="FI91" s="105"/>
      <c r="FJ91" s="105"/>
      <c r="FK91" s="105"/>
      <c r="FL91" s="105"/>
      <c r="FM91" s="105"/>
      <c r="FN91" s="105"/>
      <c r="FO91" s="105"/>
      <c r="FP91" s="105"/>
      <c r="FQ91" s="105"/>
      <c r="FR91" s="105"/>
      <c r="FS91" s="105"/>
      <c r="FT91" s="105"/>
      <c r="FU91" s="105"/>
      <c r="FV91" s="105"/>
      <c r="FW91" s="105"/>
      <c r="FX91" s="105"/>
      <c r="FY91" s="105"/>
      <c r="FZ91" s="105"/>
      <c r="GA91" s="105"/>
      <c r="GB91" s="105"/>
      <c r="GC91" s="105"/>
      <c r="GD91" s="105"/>
      <c r="GE91" s="105"/>
      <c r="GF91" s="105"/>
      <c r="GG91" s="105"/>
      <c r="GH91" s="105"/>
      <c r="GI91" s="105"/>
      <c r="GJ91" s="105"/>
      <c r="GK91" s="105"/>
      <c r="GL91" s="105"/>
      <c r="GM91" s="105"/>
      <c r="GN91" s="105"/>
      <c r="GO91" s="105"/>
      <c r="GP91" s="105"/>
      <c r="GQ91" s="105"/>
      <c r="GR91" s="105"/>
      <c r="GS91" s="105"/>
      <c r="GT91" s="105"/>
      <c r="GU91" s="105"/>
      <c r="GV91" s="105"/>
      <c r="GW91" s="105"/>
      <c r="GX91" s="105"/>
      <c r="GY91" s="105"/>
      <c r="GZ91" s="105"/>
      <c r="HA91" s="105"/>
      <c r="HB91" s="105"/>
      <c r="HC91" s="105"/>
      <c r="HD91" s="105"/>
      <c r="HE91" s="105"/>
      <c r="HF91" s="105"/>
      <c r="HG91" s="105"/>
      <c r="HH91" s="105"/>
      <c r="HI91" s="105"/>
      <c r="HJ91" s="105"/>
      <c r="HK91" s="105"/>
      <c r="HL91" s="105"/>
      <c r="HM91" s="105"/>
      <c r="HN91" s="105"/>
      <c r="HO91" s="105"/>
      <c r="HP91" s="105"/>
      <c r="HQ91" s="105"/>
      <c r="HR91" s="105"/>
      <c r="HS91" s="105"/>
      <c r="HT91" s="105"/>
      <c r="HU91" s="105"/>
      <c r="HV91" s="105"/>
      <c r="HW91" s="105"/>
      <c r="HX91" s="105"/>
      <c r="HY91" s="105"/>
      <c r="HZ91" s="105"/>
      <c r="IA91" s="105"/>
      <c r="IB91" s="105"/>
      <c r="IC91" s="105"/>
      <c r="ID91" s="105"/>
      <c r="IE91" s="105"/>
      <c r="IF91" s="105"/>
      <c r="IG91" s="105"/>
      <c r="IH91" s="105"/>
      <c r="II91" s="105"/>
      <c r="IJ91" s="105"/>
      <c r="IK91" s="105"/>
      <c r="IL91" s="105"/>
      <c r="IM91" s="105"/>
      <c r="IN91" s="105"/>
      <c r="IO91" s="105"/>
      <c r="IP91" s="105"/>
      <c r="IQ91" s="105"/>
      <c r="IR91" s="105"/>
      <c r="IS91" s="105"/>
      <c r="IT91" s="105"/>
      <c r="IU91" s="105"/>
      <c r="IV91" s="105"/>
    </row>
    <row r="92" ht="12.75" customHeight="1"/>
    <row r="93" spans="2:256" ht="12.75" customHeight="1">
      <c r="B93" s="695" t="s">
        <v>486</v>
      </c>
      <c r="C93" s="695"/>
      <c r="D93" s="96"/>
      <c r="E93" s="97" t="str">
        <f>IF(E94="...","Preenchido",IF(E94="Por favor preencha todas as células em aberto. Se não existirem ocorrências a registar deverá introduzir o número zero.","Por preencher",""))</f>
        <v>Por preencher</v>
      </c>
      <c r="F93" s="98"/>
      <c r="G93" s="99" t="str">
        <f>IF('III - Mapas'!H605&lt;&gt;0,"Por favor preencha todas as células em aberto. Se não existirem ocorrências a registar deverá introduzir o número zero.","...")</f>
        <v>Por favor preencha todas as células em aberto. Se não existirem ocorrências a registar deverá introduzir o número zero.</v>
      </c>
      <c r="H93" s="100"/>
      <c r="I93" s="100"/>
      <c r="J93" s="100"/>
      <c r="K93" s="100"/>
      <c r="L93" s="100"/>
      <c r="M93" s="100"/>
      <c r="N93" s="100"/>
      <c r="O93" s="100"/>
      <c r="P93" s="110"/>
      <c r="Q93" s="110"/>
      <c r="R93" s="110"/>
      <c r="S93" s="110"/>
      <c r="T93" s="110"/>
      <c r="U93" s="110"/>
      <c r="V93" s="110"/>
      <c r="W93" s="110"/>
      <c r="X93" s="110"/>
      <c r="Y93" s="110"/>
      <c r="Z93" s="110"/>
      <c r="AA93" s="110"/>
      <c r="AB93" s="110"/>
      <c r="AC93" s="110"/>
      <c r="AD93" s="110"/>
      <c r="AE93" s="110"/>
      <c r="AF93" s="110"/>
      <c r="AG93" s="110"/>
      <c r="AH93" s="110"/>
      <c r="AI93" s="110"/>
      <c r="AJ93" s="110"/>
      <c r="AK93" s="110"/>
      <c r="AL93" s="110"/>
      <c r="AM93" s="110"/>
      <c r="AN93" s="110"/>
      <c r="AO93" s="110"/>
      <c r="AP93" s="110"/>
      <c r="AQ93" s="110"/>
      <c r="AR93" s="110"/>
      <c r="AS93" s="110"/>
      <c r="AT93" s="110"/>
      <c r="AU93" s="110"/>
      <c r="AV93" s="110"/>
      <c r="AW93" s="110"/>
      <c r="AX93" s="110"/>
      <c r="AY93" s="110"/>
      <c r="AZ93" s="110"/>
      <c r="BA93" s="110"/>
      <c r="BB93" s="110"/>
      <c r="BC93" s="110"/>
      <c r="BD93" s="110"/>
      <c r="BE93" s="110"/>
      <c r="BF93" s="110"/>
      <c r="BG93" s="110"/>
      <c r="BH93" s="110"/>
      <c r="BI93" s="110"/>
      <c r="BJ93" s="110"/>
      <c r="BK93" s="110"/>
      <c r="BL93" s="110"/>
      <c r="BM93" s="110"/>
      <c r="BN93" s="110"/>
      <c r="BO93" s="110"/>
      <c r="BP93" s="110"/>
      <c r="BQ93" s="110"/>
      <c r="BR93" s="110"/>
      <c r="BS93" s="110"/>
      <c r="BT93" s="110"/>
      <c r="BU93" s="110"/>
      <c r="BV93" s="110"/>
      <c r="BW93" s="110"/>
      <c r="BX93" s="110"/>
      <c r="BY93" s="110"/>
      <c r="BZ93" s="110"/>
      <c r="CA93" s="110"/>
      <c r="CB93" s="110"/>
      <c r="CC93" s="110"/>
      <c r="CD93" s="110"/>
      <c r="CE93" s="110"/>
      <c r="CF93" s="110"/>
      <c r="CG93" s="110"/>
      <c r="CH93" s="110"/>
      <c r="CI93" s="110"/>
      <c r="CJ93" s="110"/>
      <c r="CK93" s="110"/>
      <c r="CL93" s="110"/>
      <c r="CM93" s="110"/>
      <c r="CN93" s="110"/>
      <c r="CO93" s="110"/>
      <c r="CP93" s="110"/>
      <c r="CQ93" s="110"/>
      <c r="CR93" s="110"/>
      <c r="CS93" s="110"/>
      <c r="CT93" s="110"/>
      <c r="CU93" s="110"/>
      <c r="CV93" s="110"/>
      <c r="CW93" s="110"/>
      <c r="CX93" s="110"/>
      <c r="CY93" s="110"/>
      <c r="CZ93" s="110"/>
      <c r="DA93" s="110"/>
      <c r="DB93" s="110"/>
      <c r="DC93" s="110"/>
      <c r="DD93" s="110"/>
      <c r="DE93" s="110"/>
      <c r="DF93" s="110"/>
      <c r="DG93" s="110"/>
      <c r="DH93" s="110"/>
      <c r="DI93" s="110"/>
      <c r="DJ93" s="110"/>
      <c r="DK93" s="110"/>
      <c r="DL93" s="110"/>
      <c r="DM93" s="110"/>
      <c r="DN93" s="110"/>
      <c r="DO93" s="110"/>
      <c r="DP93" s="110"/>
      <c r="DQ93" s="110"/>
      <c r="DR93" s="110"/>
      <c r="DS93" s="110"/>
      <c r="DT93" s="110"/>
      <c r="DU93" s="110"/>
      <c r="DV93" s="110"/>
      <c r="DW93" s="110"/>
      <c r="DX93" s="110"/>
      <c r="DY93" s="110"/>
      <c r="DZ93" s="110"/>
      <c r="EA93" s="110"/>
      <c r="EB93" s="110"/>
      <c r="EC93" s="110"/>
      <c r="ED93" s="110"/>
      <c r="EE93" s="110"/>
      <c r="EF93" s="110"/>
      <c r="EG93" s="110"/>
      <c r="EH93" s="110"/>
      <c r="EI93" s="110"/>
      <c r="EJ93" s="110"/>
      <c r="EK93" s="110"/>
      <c r="EL93" s="110"/>
      <c r="EM93" s="110"/>
      <c r="EN93" s="110"/>
      <c r="EO93" s="110"/>
      <c r="EP93" s="110"/>
      <c r="EQ93" s="110"/>
      <c r="ER93" s="110"/>
      <c r="ES93" s="110"/>
      <c r="ET93" s="110"/>
      <c r="EU93" s="110"/>
      <c r="EV93" s="110"/>
      <c r="EW93" s="110"/>
      <c r="EX93" s="110"/>
      <c r="EY93" s="110"/>
      <c r="EZ93" s="110"/>
      <c r="FA93" s="110"/>
      <c r="FB93" s="110"/>
      <c r="FC93" s="110"/>
      <c r="FD93" s="110"/>
      <c r="FE93" s="110"/>
      <c r="FF93" s="110"/>
      <c r="FG93" s="110"/>
      <c r="FH93" s="110"/>
      <c r="FI93" s="110"/>
      <c r="FJ93" s="110"/>
      <c r="FK93" s="110"/>
      <c r="FL93" s="110"/>
      <c r="FM93" s="110"/>
      <c r="FN93" s="110"/>
      <c r="FO93" s="110"/>
      <c r="FP93" s="110"/>
      <c r="FQ93" s="110"/>
      <c r="FR93" s="110"/>
      <c r="FS93" s="110"/>
      <c r="FT93" s="110"/>
      <c r="FU93" s="110"/>
      <c r="FV93" s="110"/>
      <c r="FW93" s="110"/>
      <c r="FX93" s="110"/>
      <c r="FY93" s="110"/>
      <c r="FZ93" s="110"/>
      <c r="GA93" s="110"/>
      <c r="GB93" s="110"/>
      <c r="GC93" s="110"/>
      <c r="GD93" s="110"/>
      <c r="GE93" s="110"/>
      <c r="GF93" s="110"/>
      <c r="GG93" s="110"/>
      <c r="GH93" s="110"/>
      <c r="GI93" s="110"/>
      <c r="GJ93" s="110"/>
      <c r="GK93" s="110"/>
      <c r="GL93" s="110"/>
      <c r="GM93" s="110"/>
      <c r="GN93" s="110"/>
      <c r="GO93" s="110"/>
      <c r="GP93" s="110"/>
      <c r="GQ93" s="110"/>
      <c r="GR93" s="110"/>
      <c r="GS93" s="110"/>
      <c r="GT93" s="110"/>
      <c r="GU93" s="110"/>
      <c r="GV93" s="110"/>
      <c r="GW93" s="110"/>
      <c r="GX93" s="110"/>
      <c r="GY93" s="110"/>
      <c r="GZ93" s="110"/>
      <c r="HA93" s="110"/>
      <c r="HB93" s="110"/>
      <c r="HC93" s="110"/>
      <c r="HD93" s="110"/>
      <c r="HE93" s="110"/>
      <c r="HF93" s="110"/>
      <c r="HG93" s="110"/>
      <c r="HH93" s="110"/>
      <c r="HI93" s="110"/>
      <c r="HJ93" s="110"/>
      <c r="HK93" s="110"/>
      <c r="HL93" s="110"/>
      <c r="HM93" s="110"/>
      <c r="HN93" s="110"/>
      <c r="HO93" s="110"/>
      <c r="HP93" s="110"/>
      <c r="HQ93" s="110"/>
      <c r="HR93" s="110"/>
      <c r="HS93" s="110"/>
      <c r="HT93" s="110"/>
      <c r="HU93" s="110"/>
      <c r="HV93" s="110"/>
      <c r="HW93" s="110"/>
      <c r="HX93" s="110"/>
      <c r="HY93" s="110"/>
      <c r="HZ93" s="110"/>
      <c r="IA93" s="110"/>
      <c r="IB93" s="110"/>
      <c r="IC93" s="110"/>
      <c r="ID93" s="110"/>
      <c r="IE93" s="110"/>
      <c r="IF93" s="110"/>
      <c r="IG93" s="110"/>
      <c r="IH93" s="110"/>
      <c r="II93" s="110"/>
      <c r="IJ93" s="110"/>
      <c r="IK93" s="110"/>
      <c r="IL93" s="110"/>
      <c r="IM93" s="110"/>
      <c r="IN93" s="110"/>
      <c r="IO93" s="110"/>
      <c r="IP93" s="110"/>
      <c r="IQ93" s="110"/>
      <c r="IR93" s="110"/>
      <c r="IS93" s="110"/>
      <c r="IT93" s="110"/>
      <c r="IU93" s="110"/>
      <c r="IV93" s="110"/>
    </row>
    <row r="94" spans="2:256" ht="12.75" customHeight="1">
      <c r="B94" s="696"/>
      <c r="C94" s="696"/>
      <c r="D94" s="96"/>
      <c r="E94" s="109" t="str">
        <f>G93</f>
        <v>Por favor preencha todas as células em aberto. Se não existirem ocorrências a registar deverá introduzir o número zero.</v>
      </c>
      <c r="F94" s="109"/>
      <c r="G94" s="109"/>
      <c r="H94" s="109"/>
      <c r="I94" s="109"/>
      <c r="J94" s="109"/>
      <c r="K94" s="109"/>
      <c r="L94" s="109"/>
      <c r="M94" s="109"/>
      <c r="N94" s="109"/>
      <c r="O94" s="109"/>
      <c r="P94" s="105"/>
      <c r="Q94" s="105"/>
      <c r="R94" s="105"/>
      <c r="S94" s="105"/>
      <c r="T94" s="105"/>
      <c r="U94" s="105"/>
      <c r="V94" s="105"/>
      <c r="W94" s="105"/>
      <c r="X94" s="105"/>
      <c r="Y94" s="105"/>
      <c r="Z94" s="105"/>
      <c r="AA94" s="105"/>
      <c r="AB94" s="105"/>
      <c r="AC94" s="105"/>
      <c r="AD94" s="105"/>
      <c r="AE94" s="105"/>
      <c r="AF94" s="105"/>
      <c r="AG94" s="105"/>
      <c r="AH94" s="105"/>
      <c r="AI94" s="105"/>
      <c r="AJ94" s="105"/>
      <c r="AK94" s="105"/>
      <c r="AL94" s="105"/>
      <c r="AM94" s="105"/>
      <c r="AN94" s="105"/>
      <c r="AO94" s="105"/>
      <c r="AP94" s="105"/>
      <c r="AQ94" s="105"/>
      <c r="AR94" s="105"/>
      <c r="AS94" s="105"/>
      <c r="AT94" s="105"/>
      <c r="AU94" s="105"/>
      <c r="AV94" s="105"/>
      <c r="AW94" s="105"/>
      <c r="AX94" s="105"/>
      <c r="AY94" s="105"/>
      <c r="AZ94" s="105"/>
      <c r="BA94" s="105"/>
      <c r="BB94" s="105"/>
      <c r="BC94" s="105"/>
      <c r="BD94" s="105"/>
      <c r="BE94" s="105"/>
      <c r="BF94" s="105"/>
      <c r="BG94" s="105"/>
      <c r="BH94" s="105"/>
      <c r="BI94" s="105"/>
      <c r="BJ94" s="105"/>
      <c r="BK94" s="105"/>
      <c r="BL94" s="105"/>
      <c r="BM94" s="105"/>
      <c r="BN94" s="105"/>
      <c r="BO94" s="105"/>
      <c r="BP94" s="105"/>
      <c r="BQ94" s="105"/>
      <c r="BR94" s="105"/>
      <c r="BS94" s="105"/>
      <c r="BT94" s="105"/>
      <c r="BU94" s="105"/>
      <c r="BV94" s="105"/>
      <c r="BW94" s="105"/>
      <c r="BX94" s="105"/>
      <c r="BY94" s="105"/>
      <c r="BZ94" s="105"/>
      <c r="CA94" s="105"/>
      <c r="CB94" s="105"/>
      <c r="CC94" s="105"/>
      <c r="CD94" s="105"/>
      <c r="CE94" s="105"/>
      <c r="CF94" s="105"/>
      <c r="CG94" s="105"/>
      <c r="CH94" s="105"/>
      <c r="CI94" s="105"/>
      <c r="CJ94" s="105"/>
      <c r="CK94" s="105"/>
      <c r="CL94" s="105"/>
      <c r="CM94" s="105"/>
      <c r="CN94" s="105"/>
      <c r="CO94" s="105"/>
      <c r="CP94" s="105"/>
      <c r="CQ94" s="105"/>
      <c r="CR94" s="105"/>
      <c r="CS94" s="105"/>
      <c r="CT94" s="105"/>
      <c r="CU94" s="105"/>
      <c r="CV94" s="105"/>
      <c r="CW94" s="105"/>
      <c r="CX94" s="105"/>
      <c r="CY94" s="105"/>
      <c r="CZ94" s="105"/>
      <c r="DA94" s="105"/>
      <c r="DB94" s="105"/>
      <c r="DC94" s="105"/>
      <c r="DD94" s="105"/>
      <c r="DE94" s="105"/>
      <c r="DF94" s="105"/>
      <c r="DG94" s="105"/>
      <c r="DH94" s="105"/>
      <c r="DI94" s="105"/>
      <c r="DJ94" s="105"/>
      <c r="DK94" s="105"/>
      <c r="DL94" s="105"/>
      <c r="DM94" s="105"/>
      <c r="DN94" s="105"/>
      <c r="DO94" s="105"/>
      <c r="DP94" s="105"/>
      <c r="DQ94" s="105"/>
      <c r="DR94" s="105"/>
      <c r="DS94" s="105"/>
      <c r="DT94" s="105"/>
      <c r="DU94" s="105"/>
      <c r="DV94" s="105"/>
      <c r="DW94" s="105"/>
      <c r="DX94" s="105"/>
      <c r="DY94" s="105"/>
      <c r="DZ94" s="105"/>
      <c r="EA94" s="105"/>
      <c r="EB94" s="105"/>
      <c r="EC94" s="105"/>
      <c r="ED94" s="105"/>
      <c r="EE94" s="105"/>
      <c r="EF94" s="105"/>
      <c r="EG94" s="105"/>
      <c r="EH94" s="105"/>
      <c r="EI94" s="105"/>
      <c r="EJ94" s="105"/>
      <c r="EK94" s="105"/>
      <c r="EL94" s="105"/>
      <c r="EM94" s="105"/>
      <c r="EN94" s="105"/>
      <c r="EO94" s="105"/>
      <c r="EP94" s="105"/>
      <c r="EQ94" s="105"/>
      <c r="ER94" s="105"/>
      <c r="ES94" s="105"/>
      <c r="ET94" s="105"/>
      <c r="EU94" s="105"/>
      <c r="EV94" s="105"/>
      <c r="EW94" s="105"/>
      <c r="EX94" s="105"/>
      <c r="EY94" s="105"/>
      <c r="EZ94" s="105"/>
      <c r="FA94" s="105"/>
      <c r="FB94" s="105"/>
      <c r="FC94" s="105"/>
      <c r="FD94" s="105"/>
      <c r="FE94" s="105"/>
      <c r="FF94" s="105"/>
      <c r="FG94" s="105"/>
      <c r="FH94" s="105"/>
      <c r="FI94" s="105"/>
      <c r="FJ94" s="105"/>
      <c r="FK94" s="105"/>
      <c r="FL94" s="105"/>
      <c r="FM94" s="105"/>
      <c r="FN94" s="105"/>
      <c r="FO94" s="105"/>
      <c r="FP94" s="105"/>
      <c r="FQ94" s="105"/>
      <c r="FR94" s="105"/>
      <c r="FS94" s="105"/>
      <c r="FT94" s="105"/>
      <c r="FU94" s="105"/>
      <c r="FV94" s="105"/>
      <c r="FW94" s="105"/>
      <c r="FX94" s="105"/>
      <c r="FY94" s="105"/>
      <c r="FZ94" s="105"/>
      <c r="GA94" s="105"/>
      <c r="GB94" s="105"/>
      <c r="GC94" s="105"/>
      <c r="GD94" s="105"/>
      <c r="GE94" s="105"/>
      <c r="GF94" s="105"/>
      <c r="GG94" s="105"/>
      <c r="GH94" s="105"/>
      <c r="GI94" s="105"/>
      <c r="GJ94" s="105"/>
      <c r="GK94" s="105"/>
      <c r="GL94" s="105"/>
      <c r="GM94" s="105"/>
      <c r="GN94" s="105"/>
      <c r="GO94" s="105"/>
      <c r="GP94" s="105"/>
      <c r="GQ94" s="105"/>
      <c r="GR94" s="105"/>
      <c r="GS94" s="105"/>
      <c r="GT94" s="105"/>
      <c r="GU94" s="105"/>
      <c r="GV94" s="105"/>
      <c r="GW94" s="105"/>
      <c r="GX94" s="105"/>
      <c r="GY94" s="105"/>
      <c r="GZ94" s="105"/>
      <c r="HA94" s="105"/>
      <c r="HB94" s="105"/>
      <c r="HC94" s="105"/>
      <c r="HD94" s="105"/>
      <c r="HE94" s="105"/>
      <c r="HF94" s="105"/>
      <c r="HG94" s="105"/>
      <c r="HH94" s="105"/>
      <c r="HI94" s="105"/>
      <c r="HJ94" s="105"/>
      <c r="HK94" s="105"/>
      <c r="HL94" s="105"/>
      <c r="HM94" s="105"/>
      <c r="HN94" s="105"/>
      <c r="HO94" s="105"/>
      <c r="HP94" s="105"/>
      <c r="HQ94" s="105"/>
      <c r="HR94" s="105"/>
      <c r="HS94" s="105"/>
      <c r="HT94" s="105"/>
      <c r="HU94" s="105"/>
      <c r="HV94" s="105"/>
      <c r="HW94" s="105"/>
      <c r="HX94" s="105"/>
      <c r="HY94" s="105"/>
      <c r="HZ94" s="105"/>
      <c r="IA94" s="105"/>
      <c r="IB94" s="105"/>
      <c r="IC94" s="105"/>
      <c r="ID94" s="105"/>
      <c r="IE94" s="105"/>
      <c r="IF94" s="105"/>
      <c r="IG94" s="105"/>
      <c r="IH94" s="105"/>
      <c r="II94" s="105"/>
      <c r="IJ94" s="105"/>
      <c r="IK94" s="105"/>
      <c r="IL94" s="105"/>
      <c r="IM94" s="105"/>
      <c r="IN94" s="105"/>
      <c r="IO94" s="105"/>
      <c r="IP94" s="105"/>
      <c r="IQ94" s="105"/>
      <c r="IR94" s="105"/>
      <c r="IS94" s="105"/>
      <c r="IT94" s="105"/>
      <c r="IU94" s="105"/>
      <c r="IV94" s="105"/>
    </row>
    <row r="95" ht="12.75" customHeight="1"/>
    <row r="96" spans="2:256" ht="12.75" customHeight="1">
      <c r="B96" s="695" t="s">
        <v>567</v>
      </c>
      <c r="C96" s="695"/>
      <c r="D96" s="96"/>
      <c r="E96" s="97" t="str">
        <f>IF(E97="...","Preenchido",IF(E97="Por favor preencha todas as células em aberto. Se não existirem ocorrências a registar deverá introduzir o número zero.","Por preencher","Preenchido com erros!"))</f>
        <v>Por preencher</v>
      </c>
      <c r="F96" s="98"/>
      <c r="G96" s="99" t="str">
        <f>IF('III - Mapas'!L615&lt;&gt;0,"Por favor preencha todas as células em aberto. Se não existirem ocorrências a registar deverá introduzir o número zero.",IF(OR('III - Mapas'!P629=1,'III - Mapas'!P634=1),"...",IF('III - Mapas'!Q629="ERRO1","Ao referir a existência de acções de formação internas no ponto 4.1.1 deverá obrigatoriamente fazer menção ao nº de participantes por grupo de pessoal no ponto 4.2.1.",IF('III - Mapas'!Q630="ERRO1","Ao referir a existência de acções de formação externa no ponto 4.1.2 deverá obrigatoriamente fazer menção ao nº de participantes por grupo de pessoal no ponto 4.2.2.",IF('III - Mapas'!Q631="ERRO1","Ao referir a existência de acções de auto-formação no ponto 4.1.3 deverá obrigatoriamente fazer menção ao nº de participantes por grupo de pessoal no ponto 4.2.3.",H96)))))</f>
        <v>Por favor preencha todas as células em aberto. Se não existirem ocorrências a registar deverá introduzir o número zero.</v>
      </c>
      <c r="H96" s="100" t="str">
        <f>IF('III - Mapas'!Q634="ERRO1","Ao referir a existência de acções de formação internas no ponto 4.1.1 deverá obrigatoriamente fazer menção ao número de horas frequentadas por cada grupo de pessoal no ponto 4.3.1.",IF('III - Mapas'!Q635="ERRO1","Ao referir a existência de acções de formação externa no ponto 4.1.2 deverá obrigatoriamente fazer menção ao número de horas frequentadas por cada grupo de pessoal no ponto 4.3.2.",IF('III - Mapas'!Q636="ERRO1","Ao referir a existência de acções de auto-formação no ponto 4.1.3 deverá obrigatoriamente fazer menção ao número de horas frequentadas por cada grupo de pessoal no ponto 4.3.3.",I96)))</f>
        <v>...</v>
      </c>
      <c r="I96" s="100" t="str">
        <f>IF('III - Mapas'!Q629="ERRO2","Ao referir a existência de participantes em acções de formação interna no ponto 4.2.1 deverá obrigatoriamente fazer menção ao nº de acções de formação interna no ponto 4.1.1.",IF('III - Mapas'!Q630="ERRO2","Ao referir a existência de participantes em acções de formação externa no ponto 4.2.2 deverá obrigatoriamente fazer menção ao nº de acções de formação externa no ponto 4.1.2.",IF('III - Mapas'!Q631="ERRO2","Ao referir a existência de participantes em acções de auto-formação no ponto 4.2.3 deverá obrigatoriamente fazer menção ao nº de acções de auto-formação no ponto 4.1.3.",J96)))</f>
        <v>...</v>
      </c>
      <c r="J96" s="100" t="str">
        <f>IF('III - Mapas'!Q634="ERRO2","Ao referir a existência de horas de formação interna no ponto 4.3.1 deverá obrigatoriamente fazer menção ao nº de acções de formação interna no ponto 4.1.1.",IF('III - Mapas'!Q635="ERRO2","Ao referir a existência de horas de formação externa no ponto 4.3.2 deverá obrigatoriamente fazer menção ao nº de acções de formação externa no ponto 4.1.2.",IF('III - Mapas'!Q636="ERRO2","Ao referir a existência de horas de auto-formação no ponto 4.3.3 deverá obrigatoriamente fazer menção ao nº de acções de auto-formação no ponto 4.1.3.","...")))</f>
        <v>...</v>
      </c>
      <c r="K96" s="100"/>
      <c r="L96" s="100"/>
      <c r="M96" s="100"/>
      <c r="N96" s="100"/>
      <c r="O96" s="100"/>
      <c r="P96" s="110"/>
      <c r="Q96" s="110"/>
      <c r="R96" s="110"/>
      <c r="S96" s="110"/>
      <c r="T96" s="110"/>
      <c r="U96" s="110"/>
      <c r="V96" s="110"/>
      <c r="W96" s="110"/>
      <c r="X96" s="110"/>
      <c r="Y96" s="110"/>
      <c r="Z96" s="110"/>
      <c r="AA96" s="110"/>
      <c r="AB96" s="110"/>
      <c r="AC96" s="110"/>
      <c r="AD96" s="110"/>
      <c r="AE96" s="110"/>
      <c r="AF96" s="110"/>
      <c r="AG96" s="110"/>
      <c r="AH96" s="110"/>
      <c r="AI96" s="110"/>
      <c r="AJ96" s="110"/>
      <c r="AK96" s="110"/>
      <c r="AL96" s="110"/>
      <c r="AM96" s="110"/>
      <c r="AN96" s="110"/>
      <c r="AO96" s="110"/>
      <c r="AP96" s="110"/>
      <c r="AQ96" s="110"/>
      <c r="AR96" s="110"/>
      <c r="AS96" s="110"/>
      <c r="AT96" s="110"/>
      <c r="AU96" s="110"/>
      <c r="AV96" s="110"/>
      <c r="AW96" s="110"/>
      <c r="AX96" s="110"/>
      <c r="AY96" s="110"/>
      <c r="AZ96" s="110"/>
      <c r="BA96" s="110"/>
      <c r="BB96" s="110"/>
      <c r="BC96" s="110"/>
      <c r="BD96" s="110"/>
      <c r="BE96" s="110"/>
      <c r="BF96" s="110"/>
      <c r="BG96" s="110"/>
      <c r="BH96" s="110"/>
      <c r="BI96" s="110"/>
      <c r="BJ96" s="110"/>
      <c r="BK96" s="110"/>
      <c r="BL96" s="110"/>
      <c r="BM96" s="110"/>
      <c r="BN96" s="110"/>
      <c r="BO96" s="110"/>
      <c r="BP96" s="110"/>
      <c r="BQ96" s="110"/>
      <c r="BR96" s="110"/>
      <c r="BS96" s="110"/>
      <c r="BT96" s="110"/>
      <c r="BU96" s="110"/>
      <c r="BV96" s="110"/>
      <c r="BW96" s="110"/>
      <c r="BX96" s="110"/>
      <c r="BY96" s="110"/>
      <c r="BZ96" s="110"/>
      <c r="CA96" s="110"/>
      <c r="CB96" s="110"/>
      <c r="CC96" s="110"/>
      <c r="CD96" s="110"/>
      <c r="CE96" s="110"/>
      <c r="CF96" s="110"/>
      <c r="CG96" s="110"/>
      <c r="CH96" s="110"/>
      <c r="CI96" s="110"/>
      <c r="CJ96" s="110"/>
      <c r="CK96" s="110"/>
      <c r="CL96" s="110"/>
      <c r="CM96" s="110"/>
      <c r="CN96" s="110"/>
      <c r="CO96" s="110"/>
      <c r="CP96" s="110"/>
      <c r="CQ96" s="110"/>
      <c r="CR96" s="110"/>
      <c r="CS96" s="110"/>
      <c r="CT96" s="110"/>
      <c r="CU96" s="110"/>
      <c r="CV96" s="110"/>
      <c r="CW96" s="110"/>
      <c r="CX96" s="110"/>
      <c r="CY96" s="110"/>
      <c r="CZ96" s="110"/>
      <c r="DA96" s="110"/>
      <c r="DB96" s="110"/>
      <c r="DC96" s="110"/>
      <c r="DD96" s="110"/>
      <c r="DE96" s="110"/>
      <c r="DF96" s="110"/>
      <c r="DG96" s="110"/>
      <c r="DH96" s="110"/>
      <c r="DI96" s="110"/>
      <c r="DJ96" s="110"/>
      <c r="DK96" s="110"/>
      <c r="DL96" s="110"/>
      <c r="DM96" s="110"/>
      <c r="DN96" s="110"/>
      <c r="DO96" s="110"/>
      <c r="DP96" s="110"/>
      <c r="DQ96" s="110"/>
      <c r="DR96" s="110"/>
      <c r="DS96" s="110"/>
      <c r="DT96" s="110"/>
      <c r="DU96" s="110"/>
      <c r="DV96" s="110"/>
      <c r="DW96" s="110"/>
      <c r="DX96" s="110"/>
      <c r="DY96" s="110"/>
      <c r="DZ96" s="110"/>
      <c r="EA96" s="110"/>
      <c r="EB96" s="110"/>
      <c r="EC96" s="110"/>
      <c r="ED96" s="110"/>
      <c r="EE96" s="110"/>
      <c r="EF96" s="110"/>
      <c r="EG96" s="110"/>
      <c r="EH96" s="110"/>
      <c r="EI96" s="110"/>
      <c r="EJ96" s="110"/>
      <c r="EK96" s="110"/>
      <c r="EL96" s="110"/>
      <c r="EM96" s="110"/>
      <c r="EN96" s="110"/>
      <c r="EO96" s="110"/>
      <c r="EP96" s="110"/>
      <c r="EQ96" s="110"/>
      <c r="ER96" s="110"/>
      <c r="ES96" s="110"/>
      <c r="ET96" s="110"/>
      <c r="EU96" s="110"/>
      <c r="EV96" s="110"/>
      <c r="EW96" s="110"/>
      <c r="EX96" s="110"/>
      <c r="EY96" s="110"/>
      <c r="EZ96" s="110"/>
      <c r="FA96" s="110"/>
      <c r="FB96" s="110"/>
      <c r="FC96" s="110"/>
      <c r="FD96" s="110"/>
      <c r="FE96" s="110"/>
      <c r="FF96" s="110"/>
      <c r="FG96" s="110"/>
      <c r="FH96" s="110"/>
      <c r="FI96" s="110"/>
      <c r="FJ96" s="110"/>
      <c r="FK96" s="110"/>
      <c r="FL96" s="110"/>
      <c r="FM96" s="110"/>
      <c r="FN96" s="110"/>
      <c r="FO96" s="110"/>
      <c r="FP96" s="110"/>
      <c r="FQ96" s="110"/>
      <c r="FR96" s="110"/>
      <c r="FS96" s="110"/>
      <c r="FT96" s="110"/>
      <c r="FU96" s="110"/>
      <c r="FV96" s="110"/>
      <c r="FW96" s="110"/>
      <c r="FX96" s="110"/>
      <c r="FY96" s="110"/>
      <c r="FZ96" s="110"/>
      <c r="GA96" s="110"/>
      <c r="GB96" s="110"/>
      <c r="GC96" s="110"/>
      <c r="GD96" s="110"/>
      <c r="GE96" s="110"/>
      <c r="GF96" s="110"/>
      <c r="GG96" s="110"/>
      <c r="GH96" s="110"/>
      <c r="GI96" s="110"/>
      <c r="GJ96" s="110"/>
      <c r="GK96" s="110"/>
      <c r="GL96" s="110"/>
      <c r="GM96" s="110"/>
      <c r="GN96" s="110"/>
      <c r="GO96" s="110"/>
      <c r="GP96" s="110"/>
      <c r="GQ96" s="110"/>
      <c r="GR96" s="110"/>
      <c r="GS96" s="110"/>
      <c r="GT96" s="110"/>
      <c r="GU96" s="110"/>
      <c r="GV96" s="110"/>
      <c r="GW96" s="110"/>
      <c r="GX96" s="110"/>
      <c r="GY96" s="110"/>
      <c r="GZ96" s="110"/>
      <c r="HA96" s="110"/>
      <c r="HB96" s="110"/>
      <c r="HC96" s="110"/>
      <c r="HD96" s="110"/>
      <c r="HE96" s="110"/>
      <c r="HF96" s="110"/>
      <c r="HG96" s="110"/>
      <c r="HH96" s="110"/>
      <c r="HI96" s="110"/>
      <c r="HJ96" s="110"/>
      <c r="HK96" s="110"/>
      <c r="HL96" s="110"/>
      <c r="HM96" s="110"/>
      <c r="HN96" s="110"/>
      <c r="HO96" s="110"/>
      <c r="HP96" s="110"/>
      <c r="HQ96" s="110"/>
      <c r="HR96" s="110"/>
      <c r="HS96" s="110"/>
      <c r="HT96" s="110"/>
      <c r="HU96" s="110"/>
      <c r="HV96" s="110"/>
      <c r="HW96" s="110"/>
      <c r="HX96" s="110"/>
      <c r="HY96" s="110"/>
      <c r="HZ96" s="110"/>
      <c r="IA96" s="110"/>
      <c r="IB96" s="110"/>
      <c r="IC96" s="110"/>
      <c r="ID96" s="110"/>
      <c r="IE96" s="110"/>
      <c r="IF96" s="110"/>
      <c r="IG96" s="110"/>
      <c r="IH96" s="110"/>
      <c r="II96" s="110"/>
      <c r="IJ96" s="110"/>
      <c r="IK96" s="110"/>
      <c r="IL96" s="110"/>
      <c r="IM96" s="110"/>
      <c r="IN96" s="110"/>
      <c r="IO96" s="110"/>
      <c r="IP96" s="110"/>
      <c r="IQ96" s="110"/>
      <c r="IR96" s="110"/>
      <c r="IS96" s="110"/>
      <c r="IT96" s="110"/>
      <c r="IU96" s="110"/>
      <c r="IV96" s="110"/>
    </row>
    <row r="97" spans="2:256" ht="12.75" customHeight="1">
      <c r="B97" s="696"/>
      <c r="C97" s="696"/>
      <c r="D97" s="96"/>
      <c r="E97" s="109" t="str">
        <f>G96</f>
        <v>Por favor preencha todas as células em aberto. Se não existirem ocorrências a registar deverá introduzir o número zero.</v>
      </c>
      <c r="F97" s="104"/>
      <c r="G97" s="104"/>
      <c r="H97" s="104"/>
      <c r="I97" s="104"/>
      <c r="J97" s="104"/>
      <c r="K97" s="104"/>
      <c r="L97" s="104"/>
      <c r="M97" s="104"/>
      <c r="N97" s="104"/>
      <c r="O97" s="104"/>
      <c r="P97" s="105"/>
      <c r="Q97" s="105"/>
      <c r="R97" s="105"/>
      <c r="S97" s="105"/>
      <c r="T97" s="105"/>
      <c r="U97" s="105"/>
      <c r="V97" s="105"/>
      <c r="W97" s="105"/>
      <c r="X97" s="105"/>
      <c r="Y97" s="105"/>
      <c r="Z97" s="105"/>
      <c r="AA97" s="105"/>
      <c r="AB97" s="105"/>
      <c r="AC97" s="105"/>
      <c r="AD97" s="105"/>
      <c r="AE97" s="105"/>
      <c r="AF97" s="105"/>
      <c r="AG97" s="105"/>
      <c r="AH97" s="105"/>
      <c r="AI97" s="105"/>
      <c r="AJ97" s="105"/>
      <c r="AK97" s="105"/>
      <c r="AL97" s="105"/>
      <c r="AM97" s="105"/>
      <c r="AN97" s="105"/>
      <c r="AO97" s="105"/>
      <c r="AP97" s="105"/>
      <c r="AQ97" s="105"/>
      <c r="AR97" s="105"/>
      <c r="AS97" s="105"/>
      <c r="AT97" s="105"/>
      <c r="AU97" s="105"/>
      <c r="AV97" s="105"/>
      <c r="AW97" s="105"/>
      <c r="AX97" s="105"/>
      <c r="AY97" s="105"/>
      <c r="AZ97" s="105"/>
      <c r="BA97" s="105"/>
      <c r="BB97" s="105"/>
      <c r="BC97" s="105"/>
      <c r="BD97" s="105"/>
      <c r="BE97" s="105"/>
      <c r="BF97" s="105"/>
      <c r="BG97" s="105"/>
      <c r="BH97" s="105"/>
      <c r="BI97" s="105"/>
      <c r="BJ97" s="105"/>
      <c r="BK97" s="105"/>
      <c r="BL97" s="105"/>
      <c r="BM97" s="105"/>
      <c r="BN97" s="105"/>
      <c r="BO97" s="105"/>
      <c r="BP97" s="105"/>
      <c r="BQ97" s="105"/>
      <c r="BR97" s="105"/>
      <c r="BS97" s="105"/>
      <c r="BT97" s="105"/>
      <c r="BU97" s="105"/>
      <c r="BV97" s="105"/>
      <c r="BW97" s="105"/>
      <c r="BX97" s="105"/>
      <c r="BY97" s="105"/>
      <c r="BZ97" s="105"/>
      <c r="CA97" s="105"/>
      <c r="CB97" s="105"/>
      <c r="CC97" s="105"/>
      <c r="CD97" s="105"/>
      <c r="CE97" s="105"/>
      <c r="CF97" s="105"/>
      <c r="CG97" s="105"/>
      <c r="CH97" s="105"/>
      <c r="CI97" s="105"/>
      <c r="CJ97" s="105"/>
      <c r="CK97" s="105"/>
      <c r="CL97" s="105"/>
      <c r="CM97" s="105"/>
      <c r="CN97" s="105"/>
      <c r="CO97" s="105"/>
      <c r="CP97" s="105"/>
      <c r="CQ97" s="105"/>
      <c r="CR97" s="105"/>
      <c r="CS97" s="105"/>
      <c r="CT97" s="105"/>
      <c r="CU97" s="105"/>
      <c r="CV97" s="105"/>
      <c r="CW97" s="105"/>
      <c r="CX97" s="105"/>
      <c r="CY97" s="105"/>
      <c r="CZ97" s="105"/>
      <c r="DA97" s="105"/>
      <c r="DB97" s="105"/>
      <c r="DC97" s="105"/>
      <c r="DD97" s="105"/>
      <c r="DE97" s="105"/>
      <c r="DF97" s="105"/>
      <c r="DG97" s="105"/>
      <c r="DH97" s="105"/>
      <c r="DI97" s="105"/>
      <c r="DJ97" s="105"/>
      <c r="DK97" s="105"/>
      <c r="DL97" s="105"/>
      <c r="DM97" s="105"/>
      <c r="DN97" s="105"/>
      <c r="DO97" s="105"/>
      <c r="DP97" s="105"/>
      <c r="DQ97" s="105"/>
      <c r="DR97" s="105"/>
      <c r="DS97" s="105"/>
      <c r="DT97" s="105"/>
      <c r="DU97" s="105"/>
      <c r="DV97" s="105"/>
      <c r="DW97" s="105"/>
      <c r="DX97" s="105"/>
      <c r="DY97" s="105"/>
      <c r="DZ97" s="105"/>
      <c r="EA97" s="105"/>
      <c r="EB97" s="105"/>
      <c r="EC97" s="105"/>
      <c r="ED97" s="105"/>
      <c r="EE97" s="105"/>
      <c r="EF97" s="105"/>
      <c r="EG97" s="105"/>
      <c r="EH97" s="105"/>
      <c r="EI97" s="105"/>
      <c r="EJ97" s="105"/>
      <c r="EK97" s="105"/>
      <c r="EL97" s="105"/>
      <c r="EM97" s="105"/>
      <c r="EN97" s="105"/>
      <c r="EO97" s="105"/>
      <c r="EP97" s="105"/>
      <c r="EQ97" s="105"/>
      <c r="ER97" s="105"/>
      <c r="ES97" s="105"/>
      <c r="ET97" s="105"/>
      <c r="EU97" s="105"/>
      <c r="EV97" s="105"/>
      <c r="EW97" s="105"/>
      <c r="EX97" s="105"/>
      <c r="EY97" s="105"/>
      <c r="EZ97" s="105"/>
      <c r="FA97" s="105"/>
      <c r="FB97" s="105"/>
      <c r="FC97" s="105"/>
      <c r="FD97" s="105"/>
      <c r="FE97" s="105"/>
      <c r="FF97" s="105"/>
      <c r="FG97" s="105"/>
      <c r="FH97" s="105"/>
      <c r="FI97" s="105"/>
      <c r="FJ97" s="105"/>
      <c r="FK97" s="105"/>
      <c r="FL97" s="105"/>
      <c r="FM97" s="105"/>
      <c r="FN97" s="105"/>
      <c r="FO97" s="105"/>
      <c r="FP97" s="105"/>
      <c r="FQ97" s="105"/>
      <c r="FR97" s="105"/>
      <c r="FS97" s="105"/>
      <c r="FT97" s="105"/>
      <c r="FU97" s="105"/>
      <c r="FV97" s="105"/>
      <c r="FW97" s="105"/>
      <c r="FX97" s="105"/>
      <c r="FY97" s="105"/>
      <c r="FZ97" s="105"/>
      <c r="GA97" s="105"/>
      <c r="GB97" s="105"/>
      <c r="GC97" s="105"/>
      <c r="GD97" s="105"/>
      <c r="GE97" s="105"/>
      <c r="GF97" s="105"/>
      <c r="GG97" s="105"/>
      <c r="GH97" s="105"/>
      <c r="GI97" s="105"/>
      <c r="GJ97" s="105"/>
      <c r="GK97" s="105"/>
      <c r="GL97" s="105"/>
      <c r="GM97" s="105"/>
      <c r="GN97" s="105"/>
      <c r="GO97" s="105"/>
      <c r="GP97" s="105"/>
      <c r="GQ97" s="105"/>
      <c r="GR97" s="105"/>
      <c r="GS97" s="105"/>
      <c r="GT97" s="105"/>
      <c r="GU97" s="105"/>
      <c r="GV97" s="105"/>
      <c r="GW97" s="105"/>
      <c r="GX97" s="105"/>
      <c r="GY97" s="105"/>
      <c r="GZ97" s="105"/>
      <c r="HA97" s="105"/>
      <c r="HB97" s="105"/>
      <c r="HC97" s="105"/>
      <c r="HD97" s="105"/>
      <c r="HE97" s="105"/>
      <c r="HF97" s="105"/>
      <c r="HG97" s="105"/>
      <c r="HH97" s="105"/>
      <c r="HI97" s="105"/>
      <c r="HJ97" s="105"/>
      <c r="HK97" s="105"/>
      <c r="HL97" s="105"/>
      <c r="HM97" s="105"/>
      <c r="HN97" s="105"/>
      <c r="HO97" s="105"/>
      <c r="HP97" s="105"/>
      <c r="HQ97" s="105"/>
      <c r="HR97" s="105"/>
      <c r="HS97" s="105"/>
      <c r="HT97" s="105"/>
      <c r="HU97" s="105"/>
      <c r="HV97" s="105"/>
      <c r="HW97" s="105"/>
      <c r="HX97" s="105"/>
      <c r="HY97" s="105"/>
      <c r="HZ97" s="105"/>
      <c r="IA97" s="105"/>
      <c r="IB97" s="105"/>
      <c r="IC97" s="105"/>
      <c r="ID97" s="105"/>
      <c r="IE97" s="105"/>
      <c r="IF97" s="105"/>
      <c r="IG97" s="105"/>
      <c r="IH97" s="105"/>
      <c r="II97" s="105"/>
      <c r="IJ97" s="105"/>
      <c r="IK97" s="105"/>
      <c r="IL97" s="105"/>
      <c r="IM97" s="105"/>
      <c r="IN97" s="105"/>
      <c r="IO97" s="105"/>
      <c r="IP97" s="105"/>
      <c r="IQ97" s="105"/>
      <c r="IR97" s="105"/>
      <c r="IS97" s="105"/>
      <c r="IT97" s="105"/>
      <c r="IU97" s="105"/>
      <c r="IV97" s="105"/>
    </row>
    <row r="98" ht="12.75" customHeight="1"/>
    <row r="99" spans="2:256" s="182" customFormat="1" ht="12.75" customHeight="1">
      <c r="B99" s="695" t="s">
        <v>568</v>
      </c>
      <c r="C99" s="695"/>
      <c r="D99" s="176"/>
      <c r="E99" s="177" t="str">
        <f>IF(E100="...","Preenchido",IF(E100="Por favor preencha todas as células em aberto. Se não existirem ocorrências a registar deverá introduzir o número zero.","Por preencher","Preenchido com erros!"))</f>
        <v>Por preencher</v>
      </c>
      <c r="F99" s="178"/>
      <c r="G99" s="179" t="str">
        <f>IF('III - Mapas'!P629&lt;&gt;0,"Por favor preencha todas as células em aberto. Se não existirem ocorrências a registar deverá introduzir o número zero.",H99)</f>
        <v>Por favor preencha todas as células em aberto. Se não existirem ocorrências a registar deverá introduzir o número zero.</v>
      </c>
      <c r="H99" s="180" t="str">
        <f>IF('III - Mapas'!D637="ERRO2","Se no ponto 4.3.1 fez menção a horas de formação interna frequentada por elementos pertencentes aos ÓRGÃOS DE GESTÃO, deverá obrigatoriamente indicar no ponto 4.2.1 o nº de participantes deste grupo em acções de formação interna.",IF('III - Mapas'!D638="ERRO2","Se no ponto 4.3.2 fez menção a horas de formação externa frequentada por elementos pertencentes aos ÓRGÃOS DE GESTÃO, deverá obrigatoriamente indicar no ponto 4.2.2 o nº de participantes deste grupo em acções de formação externa.",IF('III - Mapas'!D639="ERRO2","Se no ponto 4.3.3 fez menção a horas de auto-formação frequentada por elementos pertencentes aos ÓRGÃOS DE GESTÃO, deverá obrigatoriamente indicar no ponto 4.2.3 o nº de participantes deste grupo em acções de auto-formação.",I99)))</f>
        <v>...</v>
      </c>
      <c r="I99" s="180" t="str">
        <f>IF('III - Mapas'!E637="ERRO2","Se no ponto 4.3.1 fez menção a horas de formação interna frequentada por elementos pertencentes ao grupo de pessoal DOCENTE, deverá obrigatoriamente indicar no ponto 4.2.1 o nº de participantes deste grupo em acções de formação interna.",IF('III - Mapas'!E638="ERRO2","Se no ponto 4.3.2 fez menção a horas de formação externa frequentada por elementos pertencentes ao grupo de pessoal DOCENTE, deverá obrigatoriamente indicar no ponto 4.2.2 o nº de participantes deste grupo em acções de formação externa.",IF('III - Mapas'!E639="ERRO2","Se no ponto 4.3.3 fez menção a horas de auto-formação frequentada por elementos pertencentes ao grupo de pessoal DOCENTE, deverá obrigatoriamente indicar no ponto 4.2.3 o nº de participantes deste grupo em acções de auto-formação.",J99)))</f>
        <v>...</v>
      </c>
      <c r="J99" s="180" t="str">
        <f>IF('III - Mapas'!F637="ERRO2","Se no ponto 4.3.1 fez menção a horas de formação interna frequentada por elementos pertencentes ao grupo de pessoal de INFORMÁTICA, deverá obrigatoriamente indicar no ponto 4.2.1 o nº de participantes deste grupo em acções de formação interna.",IF('III - Mapas'!F638="ERRO2","Se no ponto 4.3.2 fez menção a horas de formação externa frequentada por elementos pertencentes ao grupo de pessoal de INFORMÁTICA, deverá obrigatoriamente indicar no ponto 4.2.2 o nº de participantes deste grupo em acções de formação externa.",IF('III - Mapas'!F639="ERRO2","Se no ponto 4.3.3 fez menção a horas de auto-formação frequentada por elementos pertencentes ao grupo de pessoal de INFORMÁTICA, deverá obrigatoriamente indicar no ponto 4.2.3 o nº de participantes deste grupo em acções de auto-formação.",K99)))</f>
        <v>...</v>
      </c>
      <c r="K99" s="180" t="str">
        <f>IF('III - Mapas'!G637="ERRO2","Se no ponto 4.3.1 fez menção a horas de formação interna frequentada por elementos pertencentes ao grupo de pessoal TÉCNICO SUPERIOR, deverá obrigatoriamente indicar no ponto 4.2.1 o nº de participantes deste grupo em acções de formação interna.",IF('III - Mapas'!G638="ERRO2","Se no ponto 4.3.2 fez menção a horas de formação externa frequentada por elementos pertencentes ao grupo de pessoal TÉCNICO SUPERIOR, deverá obrigatoriamente indicar no ponto 4.2.2 o nº de participantes deste grupo em acções de formação externa.",IF('III - Mapas'!G639="ERRO2","Se no ponto 4.3.3 fez menção a horas de auto-formação frequentada por elementos pertencentes ao grupo de pessoal TÉCNICO SUPERIOR, deverá obrigatoriamente indicar no ponto 4.2.3 o nº de participantes deste grupo em acções de auto-formação.",L99)))</f>
        <v>...</v>
      </c>
      <c r="L99" s="180" t="str">
        <f>IF('III - Mapas'!H637="ERRO2","Se no ponto 4.3.1 fez menção a horas de formação interna frequentada por elementos pertencentes ao grupo de pessoal TÉCNICO, deverá obrigatoriamente indicar no ponto 4.2.1 o nº de participantes deste grupo em acções de formação interna.",IF('III - Mapas'!H638="ERRO2","Se no ponto 4.3.2 fez menção a horas de formação externa frequentada por elementos pertencentes ao grupo de pessoal TÉCNICO, deverá obrigatoriamente indicar no ponto 4.2.2 o nº de participantes deste grupo em acções de formação externa.",IF('III - Mapas'!H639="ERRO2","Se no ponto 4.3.3 fez menção a horas de auto-formação frequentada por elementos pertencentes ao grupo de pessoal TÉCNICO, deverá obrigatoriamente indicar no ponto 4.2.3 o nº de participantes deste grupo em acções de auto-formação.",M99)))</f>
        <v>...</v>
      </c>
      <c r="M99" s="180" t="str">
        <f>IF('III - Mapas'!I637="ERRO2","Se no ponto 4.3.1 fez menção a horas de formação interna frequentada por elementos pertencentes ao grupo de pessoal TÉC-PROFISSIONAL, deverá obrigatoriamente indicar no ponto 4.2.1 o nº de participantes deste grupo em acções de formação interna.",IF('III - Mapas'!I638="ERRO2","Se no ponto 4.3.2 fez menção a horas de formação externa frequentada por elementos pertencentes ao grupo de pessoal TÉC-PROFISSIONAL, deverá obrigatoriamente indicar no ponto 4.2.2 o nº de participantes deste grupo em acções de formação externa.",IF('III - Mapas'!I639="ERRO2","Se no ponto 4.3.3 fez menção a horas de auto-formação frequentada por elementos pertencentes ao grupo de pessoal TÉC-PROFISSIONAL, deverá obrigatoriamente indicar no ponto 4.2.3 o nº de participantes deste grupo em acções de auto-formação.",N99)))</f>
        <v>...</v>
      </c>
      <c r="N99" s="180" t="str">
        <f>IF('III - Mapas'!J637="ERRO2","Se no ponto 4.3.1 fez menção a horas de formação interna frequentada por elementos pertencentes ao grupo de pessoal ADMINISTRATIVO, deverá obrigatoriamente indicar no ponto 4.2.1 o nº de participantes deste grupo em acções de formação interna.",IF('III - Mapas'!J638="ERRO2","Se no ponto 4.3.2 fez menção a horas de formação externa frequentada por elementos pertencentes ao grupo de pessoal ADMINISTRATIVO, deverá obrigatoriamente indicar no ponto 4.2.2 o nº de participantes deste grupo em acções de formação externa.",IF('III - Mapas'!J639="ERRO2","Se no ponto 4.3.3 fez menção a horas de auto-formação frequentada por elementos pertencentes ao grupo de pessoal ADMINISTRATIVO, deverá obrigatoriamente indicar no ponto 4.2.3 o nº de participantes deste grupo em acções de auto-formação.",O99)))</f>
        <v>...</v>
      </c>
      <c r="O99" s="180" t="str">
        <f>IF('III - Mapas'!K637="ERRO2","Se no ponto 4.3.1 fez menção a horas de formação interna frequentada por elementos pertencentes ao grupo de pessoal de APOIO, deverá obrigatoriamente indicar no ponto 4.2.1 o nº de participantes deste grupo em acções de formação interna.",IF('III - Mapas'!K638="ERRO2","Se no ponto 4.3.2 fez menção a horas de formação externa frequentada por elementos pertencentes ao grupo de pessoal de APOIO, deverá obrigatoriamente indicar no ponto 4.2.2 o nº de participantes deste grupo em acções de formação externa.",IF('III - Mapas'!K639="ERRO2","Se no ponto 4.3.3 fez menção a horas de auto-formação frequentada por elementos pertencentes ao grupo de pessoal de APOIO, deverá obrigatoriamente indicar no ponto 4.2.3 o nº de participantes deste grupo em acções de auto-formação.",P99)))</f>
        <v>...</v>
      </c>
      <c r="P99" s="377" t="str">
        <f>IF('III - Mapas'!L637="ERRO2","Se no ponto 4.3.1 fez menção a horas de formação interna frequentada por elementos pertencentes ao grupo de pessoal AUXILIAR, deverá obrigatoriamente indicar no ponto 4.2.1 o nº de participantes deste grupo em acções de formação interna.",IF('III - Mapas'!L638="ERRO2","Se no ponto 4.3.2 fez menção a horas de formação externa frequentada por elementos pertencentes ao grupo de pessoal AUXILIAR, deverá obrigatoriamente indicar no ponto 4.2.2 o nº de participantes deste grupo em acções de formação externa.",IF('III - Mapas'!L639="ERRO2","Se no ponto 4.3.3 fez menção a horas de auto-formação frequentada por elementos pertencentes ao grupo de pessoal AUXILIAR, deverá obrigatoriamente indicar no ponto 4.2.3 o nº de participantes deste grupo em acções de auto-formação.",Q99)))</f>
        <v>...</v>
      </c>
      <c r="Q99" s="377" t="str">
        <f>IF('III - Mapas'!M639="ERRO2","Se no ponto 4.3.1 fez menção a horas de formação interna frequentada por elementos pertencentes ao grupo de pessoal OPERÁRIO, deverá obrigatoriamente indicar no ponto 4.2.1 o nº de participantes deste grupo em acções de formação interna.",IF('III - Mapas'!M640="ERRO2","Se no ponto 4.3.2 fez menção a horas de formação externa frequentada por elementos pertencentes ao grupo de pessoal OPERÁRIO, deverá obrigatoriamente indicar no ponto 4.2.2 o nº de participantes deste grupo em acções de formação externa.",IF('III - Mapas'!M641="ERRO2","Se no ponto 4.3.3 fez menção a horas de auto-formação frequentada por elementos pertencentes ao grupo de pessoal OPERÁRIO, deverá obrigatoriamente indicar no ponto 4.2.3 o nº de participantes deste grupo em acções de auto-formação.","...")))</f>
        <v>...</v>
      </c>
      <c r="R99" s="377"/>
      <c r="S99" s="377"/>
      <c r="T99" s="377"/>
      <c r="U99" s="377"/>
      <c r="V99" s="377"/>
      <c r="W99" s="377"/>
      <c r="X99" s="377"/>
      <c r="Y99" s="377"/>
      <c r="Z99" s="377"/>
      <c r="AA99" s="377"/>
      <c r="AB99" s="377"/>
      <c r="AC99" s="377"/>
      <c r="AD99" s="377"/>
      <c r="AE99" s="377"/>
      <c r="AF99" s="377"/>
      <c r="AG99" s="377"/>
      <c r="AH99" s="377"/>
      <c r="AI99" s="377"/>
      <c r="AJ99" s="377"/>
      <c r="AK99" s="377"/>
      <c r="AL99" s="377"/>
      <c r="AM99" s="377"/>
      <c r="AN99" s="377"/>
      <c r="AO99" s="377"/>
      <c r="AP99" s="377"/>
      <c r="AQ99" s="377"/>
      <c r="AR99" s="377"/>
      <c r="AS99" s="377"/>
      <c r="AT99" s="377"/>
      <c r="AU99" s="377"/>
      <c r="AV99" s="377"/>
      <c r="AW99" s="377"/>
      <c r="AX99" s="377"/>
      <c r="AY99" s="377"/>
      <c r="AZ99" s="377"/>
      <c r="BA99" s="377"/>
      <c r="BB99" s="377"/>
      <c r="BC99" s="377"/>
      <c r="BD99" s="377"/>
      <c r="BE99" s="377"/>
      <c r="BF99" s="377"/>
      <c r="BG99" s="377"/>
      <c r="BH99" s="377"/>
      <c r="BI99" s="377"/>
      <c r="BJ99" s="377"/>
      <c r="BK99" s="377"/>
      <c r="BL99" s="377"/>
      <c r="BM99" s="377"/>
      <c r="BN99" s="377"/>
      <c r="BO99" s="377"/>
      <c r="BP99" s="377"/>
      <c r="BQ99" s="377"/>
      <c r="BR99" s="377"/>
      <c r="BS99" s="377"/>
      <c r="BT99" s="377"/>
      <c r="BU99" s="377"/>
      <c r="BV99" s="377"/>
      <c r="BW99" s="377"/>
      <c r="BX99" s="377"/>
      <c r="BY99" s="377"/>
      <c r="BZ99" s="377"/>
      <c r="CA99" s="377"/>
      <c r="CB99" s="377"/>
      <c r="CC99" s="377"/>
      <c r="CD99" s="377"/>
      <c r="CE99" s="377"/>
      <c r="CF99" s="377"/>
      <c r="CG99" s="377"/>
      <c r="CH99" s="377"/>
      <c r="CI99" s="377"/>
      <c r="CJ99" s="377"/>
      <c r="CK99" s="377"/>
      <c r="CL99" s="377"/>
      <c r="CM99" s="377"/>
      <c r="CN99" s="377"/>
      <c r="CO99" s="377"/>
      <c r="CP99" s="377"/>
      <c r="CQ99" s="377"/>
      <c r="CR99" s="377"/>
      <c r="CS99" s="377"/>
      <c r="CT99" s="377"/>
      <c r="CU99" s="377"/>
      <c r="CV99" s="377"/>
      <c r="CW99" s="377"/>
      <c r="CX99" s="377"/>
      <c r="CY99" s="377"/>
      <c r="CZ99" s="377"/>
      <c r="DA99" s="377"/>
      <c r="DB99" s="377"/>
      <c r="DC99" s="377"/>
      <c r="DD99" s="377"/>
      <c r="DE99" s="377"/>
      <c r="DF99" s="377"/>
      <c r="DG99" s="377"/>
      <c r="DH99" s="377"/>
      <c r="DI99" s="377"/>
      <c r="DJ99" s="377"/>
      <c r="DK99" s="377"/>
      <c r="DL99" s="377"/>
      <c r="DM99" s="377"/>
      <c r="DN99" s="377"/>
      <c r="DO99" s="377"/>
      <c r="DP99" s="377"/>
      <c r="DQ99" s="377"/>
      <c r="DR99" s="377"/>
      <c r="DS99" s="377"/>
      <c r="DT99" s="377"/>
      <c r="DU99" s="377"/>
      <c r="DV99" s="377"/>
      <c r="DW99" s="377"/>
      <c r="DX99" s="377"/>
      <c r="DY99" s="377"/>
      <c r="DZ99" s="377"/>
      <c r="EA99" s="377"/>
      <c r="EB99" s="377"/>
      <c r="EC99" s="377"/>
      <c r="ED99" s="377"/>
      <c r="EE99" s="377"/>
      <c r="EF99" s="377"/>
      <c r="EG99" s="377"/>
      <c r="EH99" s="377"/>
      <c r="EI99" s="377"/>
      <c r="EJ99" s="377"/>
      <c r="EK99" s="377"/>
      <c r="EL99" s="377"/>
      <c r="EM99" s="377"/>
      <c r="EN99" s="377"/>
      <c r="EO99" s="377"/>
      <c r="EP99" s="377"/>
      <c r="EQ99" s="377"/>
      <c r="ER99" s="377"/>
      <c r="ES99" s="377"/>
      <c r="ET99" s="377"/>
      <c r="EU99" s="377"/>
      <c r="EV99" s="377"/>
      <c r="EW99" s="377"/>
      <c r="EX99" s="377"/>
      <c r="EY99" s="377"/>
      <c r="EZ99" s="377"/>
      <c r="FA99" s="377"/>
      <c r="FB99" s="377"/>
      <c r="FC99" s="377"/>
      <c r="FD99" s="377"/>
      <c r="FE99" s="377"/>
      <c r="FF99" s="377"/>
      <c r="FG99" s="377"/>
      <c r="FH99" s="377"/>
      <c r="FI99" s="377"/>
      <c r="FJ99" s="377"/>
      <c r="FK99" s="377"/>
      <c r="FL99" s="377"/>
      <c r="FM99" s="377"/>
      <c r="FN99" s="377"/>
      <c r="FO99" s="377"/>
      <c r="FP99" s="377"/>
      <c r="FQ99" s="377"/>
      <c r="FR99" s="377"/>
      <c r="FS99" s="377"/>
      <c r="FT99" s="377"/>
      <c r="FU99" s="377"/>
      <c r="FV99" s="377"/>
      <c r="FW99" s="377"/>
      <c r="FX99" s="377"/>
      <c r="FY99" s="377"/>
      <c r="FZ99" s="377"/>
      <c r="GA99" s="377"/>
      <c r="GB99" s="377"/>
      <c r="GC99" s="377"/>
      <c r="GD99" s="377"/>
      <c r="GE99" s="377"/>
      <c r="GF99" s="377"/>
      <c r="GG99" s="377"/>
      <c r="GH99" s="377"/>
      <c r="GI99" s="377"/>
      <c r="GJ99" s="377"/>
      <c r="GK99" s="377"/>
      <c r="GL99" s="377"/>
      <c r="GM99" s="377"/>
      <c r="GN99" s="377"/>
      <c r="GO99" s="377"/>
      <c r="GP99" s="377"/>
      <c r="GQ99" s="377"/>
      <c r="GR99" s="377"/>
      <c r="GS99" s="377"/>
      <c r="GT99" s="377"/>
      <c r="GU99" s="377"/>
      <c r="GV99" s="377"/>
      <c r="GW99" s="377"/>
      <c r="GX99" s="377"/>
      <c r="GY99" s="377"/>
      <c r="GZ99" s="377"/>
      <c r="HA99" s="377"/>
      <c r="HB99" s="377"/>
      <c r="HC99" s="377"/>
      <c r="HD99" s="377"/>
      <c r="HE99" s="377"/>
      <c r="HF99" s="377"/>
      <c r="HG99" s="377"/>
      <c r="HH99" s="377"/>
      <c r="HI99" s="377"/>
      <c r="HJ99" s="377"/>
      <c r="HK99" s="377"/>
      <c r="HL99" s="377"/>
      <c r="HM99" s="377"/>
      <c r="HN99" s="377"/>
      <c r="HO99" s="377"/>
      <c r="HP99" s="377"/>
      <c r="HQ99" s="377"/>
      <c r="HR99" s="377"/>
      <c r="HS99" s="377"/>
      <c r="HT99" s="377"/>
      <c r="HU99" s="377"/>
      <c r="HV99" s="377"/>
      <c r="HW99" s="377"/>
      <c r="HX99" s="377"/>
      <c r="HY99" s="377"/>
      <c r="HZ99" s="377"/>
      <c r="IA99" s="377"/>
      <c r="IB99" s="377"/>
      <c r="IC99" s="377"/>
      <c r="ID99" s="377"/>
      <c r="IE99" s="377"/>
      <c r="IF99" s="377"/>
      <c r="IG99" s="377"/>
      <c r="IH99" s="377"/>
      <c r="II99" s="377"/>
      <c r="IJ99" s="377"/>
      <c r="IK99" s="377"/>
      <c r="IL99" s="377"/>
      <c r="IM99" s="377"/>
      <c r="IN99" s="377"/>
      <c r="IO99" s="377"/>
      <c r="IP99" s="377"/>
      <c r="IQ99" s="377"/>
      <c r="IR99" s="377"/>
      <c r="IS99" s="377"/>
      <c r="IT99" s="377"/>
      <c r="IU99" s="377"/>
      <c r="IV99" s="377"/>
    </row>
    <row r="100" spans="2:256" ht="12.75" customHeight="1">
      <c r="B100" s="696"/>
      <c r="C100" s="696"/>
      <c r="D100" s="96"/>
      <c r="E100" s="109" t="str">
        <f>G99</f>
        <v>Por favor preencha todas as células em aberto. Se não existirem ocorrências a registar deverá introduzir o número zero.</v>
      </c>
      <c r="F100" s="109"/>
      <c r="G100" s="109"/>
      <c r="H100" s="109"/>
      <c r="I100" s="109"/>
      <c r="J100" s="109"/>
      <c r="K100" s="109"/>
      <c r="L100" s="109"/>
      <c r="M100" s="109"/>
      <c r="N100" s="109"/>
      <c r="O100" s="109"/>
      <c r="P100" s="105"/>
      <c r="Q100" s="105"/>
      <c r="R100" s="105"/>
      <c r="S100" s="105"/>
      <c r="T100" s="105"/>
      <c r="U100" s="105"/>
      <c r="V100" s="105"/>
      <c r="W100" s="105"/>
      <c r="X100" s="105"/>
      <c r="Y100" s="105"/>
      <c r="Z100" s="105"/>
      <c r="AA100" s="105"/>
      <c r="AB100" s="105"/>
      <c r="AC100" s="105"/>
      <c r="AD100" s="105"/>
      <c r="AE100" s="105"/>
      <c r="AF100" s="105"/>
      <c r="AG100" s="105"/>
      <c r="AH100" s="105"/>
      <c r="AI100" s="105"/>
      <c r="AJ100" s="105"/>
      <c r="AK100" s="105"/>
      <c r="AL100" s="105"/>
      <c r="AM100" s="105"/>
      <c r="AN100" s="105"/>
      <c r="AO100" s="105"/>
      <c r="AP100" s="105"/>
      <c r="AQ100" s="105"/>
      <c r="AR100" s="105"/>
      <c r="AS100" s="105"/>
      <c r="AT100" s="105"/>
      <c r="AU100" s="105"/>
      <c r="AV100" s="105"/>
      <c r="AW100" s="105"/>
      <c r="AX100" s="105"/>
      <c r="AY100" s="105"/>
      <c r="AZ100" s="105"/>
      <c r="BA100" s="105"/>
      <c r="BB100" s="105"/>
      <c r="BC100" s="105"/>
      <c r="BD100" s="105"/>
      <c r="BE100" s="105"/>
      <c r="BF100" s="105"/>
      <c r="BG100" s="105"/>
      <c r="BH100" s="105"/>
      <c r="BI100" s="105"/>
      <c r="BJ100" s="105"/>
      <c r="BK100" s="105"/>
      <c r="BL100" s="105"/>
      <c r="BM100" s="105"/>
      <c r="BN100" s="105"/>
      <c r="BO100" s="105"/>
      <c r="BP100" s="105"/>
      <c r="BQ100" s="105"/>
      <c r="BR100" s="105"/>
      <c r="BS100" s="105"/>
      <c r="BT100" s="105"/>
      <c r="BU100" s="105"/>
      <c r="BV100" s="105"/>
      <c r="BW100" s="105"/>
      <c r="BX100" s="105"/>
      <c r="BY100" s="105"/>
      <c r="BZ100" s="105"/>
      <c r="CA100" s="105"/>
      <c r="CB100" s="105"/>
      <c r="CC100" s="105"/>
      <c r="CD100" s="105"/>
      <c r="CE100" s="105"/>
      <c r="CF100" s="105"/>
      <c r="CG100" s="105"/>
      <c r="CH100" s="105"/>
      <c r="CI100" s="105"/>
      <c r="CJ100" s="105"/>
      <c r="CK100" s="105"/>
      <c r="CL100" s="105"/>
      <c r="CM100" s="105"/>
      <c r="CN100" s="105"/>
      <c r="CO100" s="105"/>
      <c r="CP100" s="105"/>
      <c r="CQ100" s="105"/>
      <c r="CR100" s="105"/>
      <c r="CS100" s="105"/>
      <c r="CT100" s="105"/>
      <c r="CU100" s="105"/>
      <c r="CV100" s="105"/>
      <c r="CW100" s="105"/>
      <c r="CX100" s="105"/>
      <c r="CY100" s="105"/>
      <c r="CZ100" s="105"/>
      <c r="DA100" s="105"/>
      <c r="DB100" s="105"/>
      <c r="DC100" s="105"/>
      <c r="DD100" s="105"/>
      <c r="DE100" s="105"/>
      <c r="DF100" s="105"/>
      <c r="DG100" s="105"/>
      <c r="DH100" s="105"/>
      <c r="DI100" s="105"/>
      <c r="DJ100" s="105"/>
      <c r="DK100" s="105"/>
      <c r="DL100" s="105"/>
      <c r="DM100" s="105"/>
      <c r="DN100" s="105"/>
      <c r="DO100" s="105"/>
      <c r="DP100" s="105"/>
      <c r="DQ100" s="105"/>
      <c r="DR100" s="105"/>
      <c r="DS100" s="105"/>
      <c r="DT100" s="105"/>
      <c r="DU100" s="105"/>
      <c r="DV100" s="105"/>
      <c r="DW100" s="105"/>
      <c r="DX100" s="105"/>
      <c r="DY100" s="105"/>
      <c r="DZ100" s="105"/>
      <c r="EA100" s="105"/>
      <c r="EB100" s="105"/>
      <c r="EC100" s="105"/>
      <c r="ED100" s="105"/>
      <c r="EE100" s="105"/>
      <c r="EF100" s="105"/>
      <c r="EG100" s="105"/>
      <c r="EH100" s="105"/>
      <c r="EI100" s="105"/>
      <c r="EJ100" s="105"/>
      <c r="EK100" s="105"/>
      <c r="EL100" s="105"/>
      <c r="EM100" s="105"/>
      <c r="EN100" s="105"/>
      <c r="EO100" s="105"/>
      <c r="EP100" s="105"/>
      <c r="EQ100" s="105"/>
      <c r="ER100" s="105"/>
      <c r="ES100" s="105"/>
      <c r="ET100" s="105"/>
      <c r="EU100" s="105"/>
      <c r="EV100" s="105"/>
      <c r="EW100" s="105"/>
      <c r="EX100" s="105"/>
      <c r="EY100" s="105"/>
      <c r="EZ100" s="105"/>
      <c r="FA100" s="105"/>
      <c r="FB100" s="105"/>
      <c r="FC100" s="105"/>
      <c r="FD100" s="105"/>
      <c r="FE100" s="105"/>
      <c r="FF100" s="105"/>
      <c r="FG100" s="105"/>
      <c r="FH100" s="105"/>
      <c r="FI100" s="105"/>
      <c r="FJ100" s="105"/>
      <c r="FK100" s="105"/>
      <c r="FL100" s="105"/>
      <c r="FM100" s="105"/>
      <c r="FN100" s="105"/>
      <c r="FO100" s="105"/>
      <c r="FP100" s="105"/>
      <c r="FQ100" s="105"/>
      <c r="FR100" s="105"/>
      <c r="FS100" s="105"/>
      <c r="FT100" s="105"/>
      <c r="FU100" s="105"/>
      <c r="FV100" s="105"/>
      <c r="FW100" s="105"/>
      <c r="FX100" s="105"/>
      <c r="FY100" s="105"/>
      <c r="FZ100" s="105"/>
      <c r="GA100" s="105"/>
      <c r="GB100" s="105"/>
      <c r="GC100" s="105"/>
      <c r="GD100" s="105"/>
      <c r="GE100" s="105"/>
      <c r="GF100" s="105"/>
      <c r="GG100" s="105"/>
      <c r="GH100" s="105"/>
      <c r="GI100" s="105"/>
      <c r="GJ100" s="105"/>
      <c r="GK100" s="105"/>
      <c r="GL100" s="105"/>
      <c r="GM100" s="105"/>
      <c r="GN100" s="105"/>
      <c r="GO100" s="105"/>
      <c r="GP100" s="105"/>
      <c r="GQ100" s="105"/>
      <c r="GR100" s="105"/>
      <c r="GS100" s="105"/>
      <c r="GT100" s="105"/>
      <c r="GU100" s="105"/>
      <c r="GV100" s="105"/>
      <c r="GW100" s="105"/>
      <c r="GX100" s="105"/>
      <c r="GY100" s="105"/>
      <c r="GZ100" s="105"/>
      <c r="HA100" s="105"/>
      <c r="HB100" s="105"/>
      <c r="HC100" s="105"/>
      <c r="HD100" s="105"/>
      <c r="HE100" s="105"/>
      <c r="HF100" s="105"/>
      <c r="HG100" s="105"/>
      <c r="HH100" s="105"/>
      <c r="HI100" s="105"/>
      <c r="HJ100" s="105"/>
      <c r="HK100" s="105"/>
      <c r="HL100" s="105"/>
      <c r="HM100" s="105"/>
      <c r="HN100" s="105"/>
      <c r="HO100" s="105"/>
      <c r="HP100" s="105"/>
      <c r="HQ100" s="105"/>
      <c r="HR100" s="105"/>
      <c r="HS100" s="105"/>
      <c r="HT100" s="105"/>
      <c r="HU100" s="105"/>
      <c r="HV100" s="105"/>
      <c r="HW100" s="105"/>
      <c r="HX100" s="105"/>
      <c r="HY100" s="105"/>
      <c r="HZ100" s="105"/>
      <c r="IA100" s="105"/>
      <c r="IB100" s="105"/>
      <c r="IC100" s="105"/>
      <c r="ID100" s="105"/>
      <c r="IE100" s="105"/>
      <c r="IF100" s="105"/>
      <c r="IG100" s="105"/>
      <c r="IH100" s="105"/>
      <c r="II100" s="105"/>
      <c r="IJ100" s="105"/>
      <c r="IK100" s="105"/>
      <c r="IL100" s="105"/>
      <c r="IM100" s="105"/>
      <c r="IN100" s="105"/>
      <c r="IO100" s="105"/>
      <c r="IP100" s="105"/>
      <c r="IQ100" s="105"/>
      <c r="IR100" s="105"/>
      <c r="IS100" s="105"/>
      <c r="IT100" s="105"/>
      <c r="IU100" s="105"/>
      <c r="IV100" s="105"/>
    </row>
    <row r="101" ht="12.75" customHeight="1"/>
    <row r="102" spans="2:256" s="182" customFormat="1" ht="12.75" customHeight="1">
      <c r="B102" s="697" t="s">
        <v>569</v>
      </c>
      <c r="C102" s="697"/>
      <c r="D102" s="176"/>
      <c r="E102" s="177" t="str">
        <f>IF(E103="...","Preenchido",IF(E103="Por favor preencha todas as células em aberto. Se não existirem ocorrências a registar deverá introduzir o número zero.","Por preencher","Preenchido com erros!"))</f>
        <v>Por preencher</v>
      </c>
      <c r="F102" s="178"/>
      <c r="G102" s="179" t="str">
        <f>IF('III - Mapas'!P634&lt;&gt;0,"Por favor preencha todas as células em aberto. Se não existirem ocorrências a registar deverá introduzir o número zero.",H102)</f>
        <v>Por favor preencha todas as células em aberto. Se não existirem ocorrências a registar deverá introduzir o número zero.</v>
      </c>
      <c r="H102" s="180" t="str">
        <f>IF('III - Mapas'!D637="ERRO1","Se no ponto 4.2.1 indicou elementos pertencentes aos ÓRGÃOS DE GESTÃO como tendo participado em acções de formação interna, deverá obrigatoriamente indicar no ponto 4.3.1 o nº total de horas de formação interna frequentada pelos mesmos.",IF('III - Mapas'!D638="ERRO1","Se no ponto 4.2.2 indicou elementos pertencentes aos ÓRGÃOS DE GESTÃO como tendo participado em acções de formação interna, deverá obrigatoriamente indicar no ponto 4.3.2 o nº total de horas de formação interna frequentada pelos mesmos.",IF('III - Mapas'!D639="ERRO1","Se no ponto 4.2.3 indicou elementos pertencentes aos ÓRGÃOS DE GESTÃO como tendo participado em acções de formação interna, deverá obrigatoriamente indicar no ponto 4.3.3 o nº total de horas de formação interna frequentada pelos mesmos.",I102)))</f>
        <v>...</v>
      </c>
      <c r="I102" s="180" t="str">
        <f>IF('III - Mapas'!E637="ERRO1","Se no ponto 4.2.1 indicou elementos pertencentes ao grupo de pessoal DOCENTE como tendo participado em acções de formação interna, deverá obrigatoriamente indicar no ponto 4.3.1 o nº total de horas de formação interna frequentada pelos mesmos.",IF('III - Mapas'!E638="ERRO1","Se no ponto 4.2.2 indicou elementos pertencentes ao grupo de pessoal DOCENTE como tendo participado em acções de formação interna, deverá obrigatoriamente indicar no ponto 4.3.2 o nº total de horas de formação interna frequentada pelos mesmos.",IF('III - Mapas'!E639="ERRO1","Se no ponto 4.2.3 indicou elementos pertencentes ao grupo de pessoal DOCENTE como tendo participado em acções de formação interna, deverá obrigatoriamente indicar no ponto 4.3.3 o nº total de horas de formação interna frequentada pelos mesmos.",J102)))</f>
        <v>...</v>
      </c>
      <c r="J102" s="180" t="str">
        <f>IF('III - Mapas'!F637="ERRO1","Se no ponto 4.2.1 indicou elementos pertencentes ao grupo de pessoal de INFORMÁTICA como tendo participado em acções de formação interna, deverá obrigatoriamente indicar no ponto 4.3.1 o nº total de horas de formação interna frequentada pelos mesmos.",IF('III - Mapas'!F638="ERRO1","Se no ponto 4.2.2 indicou elementos pertencentes ao grupo de pessoal de INFORMÁTICA como tendo participado em acções de formação interna, deverá obrigatoriamente indicar no ponto 4.3.2 o nº total de horas de formação interna frequentada pelos mesmos.",IF('III - Mapas'!F639="ERRO1","Se no ponto 4.2.3 indicou elementos pertencentes ao grupo de pessoal de INFORMÁTICA como tendo participado em acções de formação interna, deverá obrigatoriamente indicar no ponto 4.3.3 o nº total de horas de formação interna frequentada pelos mesmos.",K102)))</f>
        <v>...</v>
      </c>
      <c r="K102" s="180" t="str">
        <f>IF('III - Mapas'!G637="ERRO1","Se no ponto 4.2.1 indicou elementos pertencentes ao grupo de pessoal TÉCNICO SUPERIOR como tendo participado em acções de formação interna, deverá obrigatoriamente indicar no ponto 4.3.1 o nº total de horas de formação interna frequentada pelos mesmos.",IF('III - Mapas'!G638="ERRO1","Se no ponto 4.2.2 indicou elementos pertencentes ao grupo de pessoal TÉCNICO SUPERIOR como tendo participado em acções de formação interna, deverá obrigatoriamente indicar no ponto 4.3.2 o nº total de horas de formação interna frequentada pelos mesmos.",IF('III - Mapas'!G639="ERRO1","Se no ponto 4.2.3 indicou elementos pertencentes ao grupo de pessoal TÉCNICO SUPERIOR como tendo participado em acções de formação interna, deverá obrigatoriamente indicar no ponto 4.3.3 o nº total de horas de formação interna frequentada pelos mesmos.",L102)))</f>
        <v>...</v>
      </c>
      <c r="L102" s="180" t="str">
        <f>IF('III - Mapas'!H637="ERRO1","Se no ponto 4.2.1 indicou elementos pertencentes ao grupo de pessoal TÉCNICO como tendo participado em acções de formação interna, deverá obrigatoriamente indicar no ponto 4.3.1 o nº total de horas de formação interna frequentada pelos mesmos.",IF('III - Mapas'!H638="ERRO1","Se no ponto 4.2.2 indicou elementos pertencentes ao grupo de pessoal TÉCNICO como tendo participado em acções de formação interna, deverá obrigatoriamente indicar no ponto 4.3.2 o nº total de horas de formação interna frequentada pelos mesmos.",IF('III - Mapas'!H639="ERRO1","Se no ponto 4.2.3 indicou elementos pertencentes ao grupo de pessoal TÉCNICO como tendo participado em acções de formação interna, deverá obrigatoriamente indicar no ponto 4.3.3 o nº total de horas de formação interna frequentada pelos mesmos.",M102)))</f>
        <v>...</v>
      </c>
      <c r="M102" s="180" t="str">
        <f>IF('III - Mapas'!I637="ERRO1","Se no ponto 4.2.1 indicou elementos pertencentes ao grupo de pessoal TÉC-PROFISSIONAL como tendo participado em acções de formação interna, deverá obrigatoriamente indicar no ponto 4.3.1 o nº total de horas de formação interna frequentada pelos mesmos.",IF('III - Mapas'!I638="ERRO1","Se no ponto 4.2.2 indicou elementos pertencentes ao grupo de pessoal TÉC-PROFISSIONAL como tendo participado em acções de formação interna, deverá obrigatoriamente indicar no ponto 4.3.2 o nº total de horas de formação interna frequentada pelos mesmos.",IF('III - Mapas'!I639="ERRO1","Se no ponto 4.2.3 indicou elementos pertencentes ao grupo de pessoal TÉC-PROFISSIONAL como tendo participado em acções de formação interna, deverá obrigatoriamente indicar no ponto 4.3.3 o nº total de horas de formação interna frequentada pelos mesmos.",N102)))</f>
        <v>...</v>
      </c>
      <c r="N102" s="180" t="str">
        <f>IF('III - Mapas'!J637="ERRO1","Se no ponto 4.2.1 indicou elementos pertencentes ao grupo de pessoal ADMINISTRATIVO como tendo participado em acções de formação interna, deverá obrigatoriamente indicar no ponto 4.3.1 o nº total de horas de formação interna frequentada pelos mesmos.",IF('III - Mapas'!J638="ERRO1","Se no ponto 4.2.2 indicou elementos pertencentes ao grupo de pessoal ADMINISTRATIVO como tendo participado em acções de formação interna, deverá obrigatoriamente indicar no ponto 4.3.2 o nº total de horas de formação interna frequentada pelos mesmos.",IF('III - Mapas'!J639="ERRO1","Se no ponto 4.2.3 indicou elementos pertencentes ao grupo de pessoal ADMINISTRATIVO como tendo participado em acções de formação interna, deverá obrigatoriamente indicar no ponto 4.3.3 o nº total de horas de formação interna frequentada pelos mesmos.",O102)))</f>
        <v>...</v>
      </c>
      <c r="O102" s="180" t="str">
        <f>IF('III - Mapas'!K637="ERRO1","Se no ponto 4.2.1 indicou elementos pertencentes ao grupo de pessoal de APOIO como tendo participado em acções de formação interna, deverá obrigatoriamente indicar no ponto 4.3.1 o nº total de horas de formação interna frequentada pelos mesmos.",IF('III - Mapas'!K638="ERRO1","Se no ponto 4.2.2 indicou elementos pertencentes ao grupo de pessoal de APOIO como tendo participado em acções de formação interna, deverá obrigatoriamente indicar no ponto 4.3.2 o nº total de horas de formação interna frequentada pelos mesmos.",IF('III - Mapas'!K639="ERRO1","Se no ponto 4.2.3 indicou elementos pertencentes ao grupo de pessoal de APOIO como tendo participado em acções de formação interna, deverá obrigatoriamente indicar no ponto 4.3.3 o nº total de horas de formação interna frequentada pelos mesmos.",P102)))</f>
        <v>...</v>
      </c>
      <c r="P102" s="377" t="str">
        <f>IF('III - Mapas'!L637="ERRO1","Se no ponto 4.2.1 indicou elementos pertencentes ao grupo de pessoal AUXILIAR como tendo participado em acções de formação interna, deverá obrigatoriamente indicar no ponto 4.3.1 o nº total de horas de formação interna frequentada pelos mesmos.",IF('III - Mapas'!L638="ERRO1","Se no ponto 4.2.2 indicou elementos pertencentes ao grupo de pessoal AUXILIAR como tendo participado em acções de formação interna, deverá obrigatoriamente indicar no ponto 4.3.2 o nº total de horas de formação interna frequentada pelos mesmos.",IF('III - Mapas'!L639="ERRO1","Se no ponto 4.2.3 indicou elementos pertencentes ao grupo de pessoal AUXILIAR como tendo participado em acções de formação interna, deverá obrigatoriamente indicar no ponto 4.3.3 o nº total de horas de formação interna frequentada pelos mesmos.",Q102)))</f>
        <v>...</v>
      </c>
      <c r="Q102" s="377" t="str">
        <f>IF('III - Mapas'!M637="ERRO1","Se no ponto 4.2.1 indicou elementos pertencentes ao grupo de pessoal OPERÁRIO como tendo participado em acções de formação interna, deverá obrigatoriamente indicar no ponto 4.3.1 o nº total de horas de formação interna frequentada pelos mesmos.",IF('III - Mapas'!M638="ERRO1","Se no ponto 4.2.2 indicou elementos pertencentes ao grupo de pessoal OPERÁRIO como tendo participado em acções de formação interna, deverá obrigatoriamente indicar no ponto 4.3.2 o nº total de horas de formação interna frequentada pelos mesmos.",IF('III - Mapas'!M639="ERRO1","Se no ponto 4.2.3 indicou elementos pertencentes ao grupo de pessoal OPERÁRIO como tendo participado em acções de formação interna, deverá obrigatoriamente indicar no ponto 4.3.3 o nº total de horas de formação interna frequentada pelos mesmos.","...")))</f>
        <v>...</v>
      </c>
      <c r="R102" s="377"/>
      <c r="S102" s="377"/>
      <c r="T102" s="377"/>
      <c r="U102" s="377"/>
      <c r="V102" s="377"/>
      <c r="W102" s="377"/>
      <c r="X102" s="377"/>
      <c r="Y102" s="377"/>
      <c r="Z102" s="377"/>
      <c r="AA102" s="377"/>
      <c r="AB102" s="377"/>
      <c r="AC102" s="377"/>
      <c r="AD102" s="377"/>
      <c r="AE102" s="377"/>
      <c r="AF102" s="377"/>
      <c r="AG102" s="377"/>
      <c r="AH102" s="377"/>
      <c r="AI102" s="377"/>
      <c r="AJ102" s="377"/>
      <c r="AK102" s="377"/>
      <c r="AL102" s="377"/>
      <c r="AM102" s="377"/>
      <c r="AN102" s="377"/>
      <c r="AO102" s="377"/>
      <c r="AP102" s="377"/>
      <c r="AQ102" s="377"/>
      <c r="AR102" s="377"/>
      <c r="AS102" s="377"/>
      <c r="AT102" s="377"/>
      <c r="AU102" s="377"/>
      <c r="AV102" s="377"/>
      <c r="AW102" s="377"/>
      <c r="AX102" s="377"/>
      <c r="AY102" s="377"/>
      <c r="AZ102" s="377"/>
      <c r="BA102" s="377"/>
      <c r="BB102" s="377"/>
      <c r="BC102" s="377"/>
      <c r="BD102" s="377"/>
      <c r="BE102" s="377"/>
      <c r="BF102" s="377"/>
      <c r="BG102" s="377"/>
      <c r="BH102" s="377"/>
      <c r="BI102" s="377"/>
      <c r="BJ102" s="377"/>
      <c r="BK102" s="377"/>
      <c r="BL102" s="377"/>
      <c r="BM102" s="377"/>
      <c r="BN102" s="377"/>
      <c r="BO102" s="377"/>
      <c r="BP102" s="377"/>
      <c r="BQ102" s="377"/>
      <c r="BR102" s="377"/>
      <c r="BS102" s="377"/>
      <c r="BT102" s="377"/>
      <c r="BU102" s="377"/>
      <c r="BV102" s="377"/>
      <c r="BW102" s="377"/>
      <c r="BX102" s="377"/>
      <c r="BY102" s="377"/>
      <c r="BZ102" s="377"/>
      <c r="CA102" s="377"/>
      <c r="CB102" s="377"/>
      <c r="CC102" s="377"/>
      <c r="CD102" s="377"/>
      <c r="CE102" s="377"/>
      <c r="CF102" s="377"/>
      <c r="CG102" s="377"/>
      <c r="CH102" s="377"/>
      <c r="CI102" s="377"/>
      <c r="CJ102" s="377"/>
      <c r="CK102" s="377"/>
      <c r="CL102" s="377"/>
      <c r="CM102" s="377"/>
      <c r="CN102" s="377"/>
      <c r="CO102" s="377"/>
      <c r="CP102" s="377"/>
      <c r="CQ102" s="377"/>
      <c r="CR102" s="377"/>
      <c r="CS102" s="377"/>
      <c r="CT102" s="377"/>
      <c r="CU102" s="377"/>
      <c r="CV102" s="377"/>
      <c r="CW102" s="377"/>
      <c r="CX102" s="377"/>
      <c r="CY102" s="377"/>
      <c r="CZ102" s="377"/>
      <c r="DA102" s="377"/>
      <c r="DB102" s="377"/>
      <c r="DC102" s="377"/>
      <c r="DD102" s="377"/>
      <c r="DE102" s="377"/>
      <c r="DF102" s="377"/>
      <c r="DG102" s="377"/>
      <c r="DH102" s="377"/>
      <c r="DI102" s="377"/>
      <c r="DJ102" s="377"/>
      <c r="DK102" s="377"/>
      <c r="DL102" s="377"/>
      <c r="DM102" s="377"/>
      <c r="DN102" s="377"/>
      <c r="DO102" s="377"/>
      <c r="DP102" s="377"/>
      <c r="DQ102" s="377"/>
      <c r="DR102" s="377"/>
      <c r="DS102" s="377"/>
      <c r="DT102" s="377"/>
      <c r="DU102" s="377"/>
      <c r="DV102" s="377"/>
      <c r="DW102" s="377"/>
      <c r="DX102" s="377"/>
      <c r="DY102" s="377"/>
      <c r="DZ102" s="377"/>
      <c r="EA102" s="377"/>
      <c r="EB102" s="377"/>
      <c r="EC102" s="377"/>
      <c r="ED102" s="377"/>
      <c r="EE102" s="377"/>
      <c r="EF102" s="377"/>
      <c r="EG102" s="377"/>
      <c r="EH102" s="377"/>
      <c r="EI102" s="377"/>
      <c r="EJ102" s="377"/>
      <c r="EK102" s="377"/>
      <c r="EL102" s="377"/>
      <c r="EM102" s="377"/>
      <c r="EN102" s="377"/>
      <c r="EO102" s="377"/>
      <c r="EP102" s="377"/>
      <c r="EQ102" s="377"/>
      <c r="ER102" s="377"/>
      <c r="ES102" s="377"/>
      <c r="ET102" s="377"/>
      <c r="EU102" s="377"/>
      <c r="EV102" s="377"/>
      <c r="EW102" s="377"/>
      <c r="EX102" s="377"/>
      <c r="EY102" s="377"/>
      <c r="EZ102" s="377"/>
      <c r="FA102" s="377"/>
      <c r="FB102" s="377"/>
      <c r="FC102" s="377"/>
      <c r="FD102" s="377"/>
      <c r="FE102" s="377"/>
      <c r="FF102" s="377"/>
      <c r="FG102" s="377"/>
      <c r="FH102" s="377"/>
      <c r="FI102" s="377"/>
      <c r="FJ102" s="377"/>
      <c r="FK102" s="377"/>
      <c r="FL102" s="377"/>
      <c r="FM102" s="377"/>
      <c r="FN102" s="377"/>
      <c r="FO102" s="377"/>
      <c r="FP102" s="377"/>
      <c r="FQ102" s="377"/>
      <c r="FR102" s="377"/>
      <c r="FS102" s="377"/>
      <c r="FT102" s="377"/>
      <c r="FU102" s="377"/>
      <c r="FV102" s="377"/>
      <c r="FW102" s="377"/>
      <c r="FX102" s="377"/>
      <c r="FY102" s="377"/>
      <c r="FZ102" s="377"/>
      <c r="GA102" s="377"/>
      <c r="GB102" s="377"/>
      <c r="GC102" s="377"/>
      <c r="GD102" s="377"/>
      <c r="GE102" s="377"/>
      <c r="GF102" s="377"/>
      <c r="GG102" s="377"/>
      <c r="GH102" s="377"/>
      <c r="GI102" s="377"/>
      <c r="GJ102" s="377"/>
      <c r="GK102" s="377"/>
      <c r="GL102" s="377"/>
      <c r="GM102" s="377"/>
      <c r="GN102" s="377"/>
      <c r="GO102" s="377"/>
      <c r="GP102" s="377"/>
      <c r="GQ102" s="377"/>
      <c r="GR102" s="377"/>
      <c r="GS102" s="377"/>
      <c r="GT102" s="377"/>
      <c r="GU102" s="377"/>
      <c r="GV102" s="377"/>
      <c r="GW102" s="377"/>
      <c r="GX102" s="377"/>
      <c r="GY102" s="377"/>
      <c r="GZ102" s="377"/>
      <c r="HA102" s="377"/>
      <c r="HB102" s="377"/>
      <c r="HC102" s="377"/>
      <c r="HD102" s="377"/>
      <c r="HE102" s="377"/>
      <c r="HF102" s="377"/>
      <c r="HG102" s="377"/>
      <c r="HH102" s="377"/>
      <c r="HI102" s="377"/>
      <c r="HJ102" s="377"/>
      <c r="HK102" s="377"/>
      <c r="HL102" s="377"/>
      <c r="HM102" s="377"/>
      <c r="HN102" s="377"/>
      <c r="HO102" s="377"/>
      <c r="HP102" s="377"/>
      <c r="HQ102" s="377"/>
      <c r="HR102" s="377"/>
      <c r="HS102" s="377"/>
      <c r="HT102" s="377"/>
      <c r="HU102" s="377"/>
      <c r="HV102" s="377"/>
      <c r="HW102" s="377"/>
      <c r="HX102" s="377"/>
      <c r="HY102" s="377"/>
      <c r="HZ102" s="377"/>
      <c r="IA102" s="377"/>
      <c r="IB102" s="377"/>
      <c r="IC102" s="377"/>
      <c r="ID102" s="377"/>
      <c r="IE102" s="377"/>
      <c r="IF102" s="377"/>
      <c r="IG102" s="377"/>
      <c r="IH102" s="377"/>
      <c r="II102" s="377"/>
      <c r="IJ102" s="377"/>
      <c r="IK102" s="377"/>
      <c r="IL102" s="377"/>
      <c r="IM102" s="377"/>
      <c r="IN102" s="377"/>
      <c r="IO102" s="377"/>
      <c r="IP102" s="377"/>
      <c r="IQ102" s="377"/>
      <c r="IR102" s="377"/>
      <c r="IS102" s="377"/>
      <c r="IT102" s="377"/>
      <c r="IU102" s="377"/>
      <c r="IV102" s="377"/>
    </row>
    <row r="103" spans="2:256" s="182" customFormat="1" ht="12.75" customHeight="1">
      <c r="B103" s="698"/>
      <c r="C103" s="698"/>
      <c r="D103" s="176"/>
      <c r="E103" s="183" t="str">
        <f>G102</f>
        <v>Por favor preencha todas as células em aberto. Se não existirem ocorrências a registar deverá introduzir o número zero.</v>
      </c>
      <c r="F103" s="378"/>
      <c r="G103" s="378"/>
      <c r="H103" s="378"/>
      <c r="I103" s="378"/>
      <c r="J103" s="378"/>
      <c r="K103" s="378"/>
      <c r="L103" s="378"/>
      <c r="M103" s="378"/>
      <c r="N103" s="378"/>
      <c r="O103" s="378"/>
      <c r="P103" s="184"/>
      <c r="Q103" s="184"/>
      <c r="R103" s="184"/>
      <c r="S103" s="184"/>
      <c r="T103" s="184"/>
      <c r="U103" s="184"/>
      <c r="V103" s="184"/>
      <c r="W103" s="184"/>
      <c r="X103" s="184"/>
      <c r="Y103" s="184"/>
      <c r="Z103" s="184"/>
      <c r="AA103" s="184"/>
      <c r="AB103" s="184"/>
      <c r="AC103" s="184"/>
      <c r="AD103" s="184"/>
      <c r="AE103" s="184"/>
      <c r="AF103" s="184"/>
      <c r="AG103" s="184"/>
      <c r="AH103" s="184"/>
      <c r="AI103" s="184"/>
      <c r="AJ103" s="184"/>
      <c r="AK103" s="184"/>
      <c r="AL103" s="184"/>
      <c r="AM103" s="184"/>
      <c r="AN103" s="184"/>
      <c r="AO103" s="184"/>
      <c r="AP103" s="184"/>
      <c r="AQ103" s="184"/>
      <c r="AR103" s="184"/>
      <c r="AS103" s="184"/>
      <c r="AT103" s="184"/>
      <c r="AU103" s="184"/>
      <c r="AV103" s="184"/>
      <c r="AW103" s="184"/>
      <c r="AX103" s="184"/>
      <c r="AY103" s="184"/>
      <c r="AZ103" s="184"/>
      <c r="BA103" s="184"/>
      <c r="BB103" s="184"/>
      <c r="BC103" s="184"/>
      <c r="BD103" s="184"/>
      <c r="BE103" s="184"/>
      <c r="BF103" s="184"/>
      <c r="BG103" s="184"/>
      <c r="BH103" s="184"/>
      <c r="BI103" s="184"/>
      <c r="BJ103" s="184"/>
      <c r="BK103" s="184"/>
      <c r="BL103" s="184"/>
      <c r="BM103" s="184"/>
      <c r="BN103" s="184"/>
      <c r="BO103" s="184"/>
      <c r="BP103" s="184"/>
      <c r="BQ103" s="184"/>
      <c r="BR103" s="184"/>
      <c r="BS103" s="184"/>
      <c r="BT103" s="184"/>
      <c r="BU103" s="184"/>
      <c r="BV103" s="184"/>
      <c r="BW103" s="184"/>
      <c r="BX103" s="184"/>
      <c r="BY103" s="184"/>
      <c r="BZ103" s="184"/>
      <c r="CA103" s="184"/>
      <c r="CB103" s="184"/>
      <c r="CC103" s="184"/>
      <c r="CD103" s="184"/>
      <c r="CE103" s="184"/>
      <c r="CF103" s="184"/>
      <c r="CG103" s="184"/>
      <c r="CH103" s="184"/>
      <c r="CI103" s="184"/>
      <c r="CJ103" s="184"/>
      <c r="CK103" s="184"/>
      <c r="CL103" s="184"/>
      <c r="CM103" s="184"/>
      <c r="CN103" s="184"/>
      <c r="CO103" s="184"/>
      <c r="CP103" s="184"/>
      <c r="CQ103" s="184"/>
      <c r="CR103" s="184"/>
      <c r="CS103" s="184"/>
      <c r="CT103" s="184"/>
      <c r="CU103" s="184"/>
      <c r="CV103" s="184"/>
      <c r="CW103" s="184"/>
      <c r="CX103" s="184"/>
      <c r="CY103" s="184"/>
      <c r="CZ103" s="184"/>
      <c r="DA103" s="184"/>
      <c r="DB103" s="184"/>
      <c r="DC103" s="184"/>
      <c r="DD103" s="184"/>
      <c r="DE103" s="184"/>
      <c r="DF103" s="184"/>
      <c r="DG103" s="184"/>
      <c r="DH103" s="184"/>
      <c r="DI103" s="184"/>
      <c r="DJ103" s="184"/>
      <c r="DK103" s="184"/>
      <c r="DL103" s="184"/>
      <c r="DM103" s="184"/>
      <c r="DN103" s="184"/>
      <c r="DO103" s="184"/>
      <c r="DP103" s="184"/>
      <c r="DQ103" s="184"/>
      <c r="DR103" s="184"/>
      <c r="DS103" s="184"/>
      <c r="DT103" s="184"/>
      <c r="DU103" s="184"/>
      <c r="DV103" s="184"/>
      <c r="DW103" s="184"/>
      <c r="DX103" s="184"/>
      <c r="DY103" s="184"/>
      <c r="DZ103" s="184"/>
      <c r="EA103" s="184"/>
      <c r="EB103" s="184"/>
      <c r="EC103" s="184"/>
      <c r="ED103" s="184"/>
      <c r="EE103" s="184"/>
      <c r="EF103" s="184"/>
      <c r="EG103" s="184"/>
      <c r="EH103" s="184"/>
      <c r="EI103" s="184"/>
      <c r="EJ103" s="184"/>
      <c r="EK103" s="184"/>
      <c r="EL103" s="184"/>
      <c r="EM103" s="184"/>
      <c r="EN103" s="184"/>
      <c r="EO103" s="184"/>
      <c r="EP103" s="184"/>
      <c r="EQ103" s="184"/>
      <c r="ER103" s="184"/>
      <c r="ES103" s="184"/>
      <c r="ET103" s="184"/>
      <c r="EU103" s="184"/>
      <c r="EV103" s="184"/>
      <c r="EW103" s="184"/>
      <c r="EX103" s="184"/>
      <c r="EY103" s="184"/>
      <c r="EZ103" s="184"/>
      <c r="FA103" s="184"/>
      <c r="FB103" s="184"/>
      <c r="FC103" s="184"/>
      <c r="FD103" s="184"/>
      <c r="FE103" s="184"/>
      <c r="FF103" s="184"/>
      <c r="FG103" s="184"/>
      <c r="FH103" s="184"/>
      <c r="FI103" s="184"/>
      <c r="FJ103" s="184"/>
      <c r="FK103" s="184"/>
      <c r="FL103" s="184"/>
      <c r="FM103" s="184"/>
      <c r="FN103" s="184"/>
      <c r="FO103" s="184"/>
      <c r="FP103" s="184"/>
      <c r="FQ103" s="184"/>
      <c r="FR103" s="184"/>
      <c r="FS103" s="184"/>
      <c r="FT103" s="184"/>
      <c r="FU103" s="184"/>
      <c r="FV103" s="184"/>
      <c r="FW103" s="184"/>
      <c r="FX103" s="184"/>
      <c r="FY103" s="184"/>
      <c r="FZ103" s="184"/>
      <c r="GA103" s="184"/>
      <c r="GB103" s="184"/>
      <c r="GC103" s="184"/>
      <c r="GD103" s="184"/>
      <c r="GE103" s="184"/>
      <c r="GF103" s="184"/>
      <c r="GG103" s="184"/>
      <c r="GH103" s="184"/>
      <c r="GI103" s="184"/>
      <c r="GJ103" s="184"/>
      <c r="GK103" s="184"/>
      <c r="GL103" s="184"/>
      <c r="GM103" s="184"/>
      <c r="GN103" s="184"/>
      <c r="GO103" s="184"/>
      <c r="GP103" s="184"/>
      <c r="GQ103" s="184"/>
      <c r="GR103" s="184"/>
      <c r="GS103" s="184"/>
      <c r="GT103" s="184"/>
      <c r="GU103" s="184"/>
      <c r="GV103" s="184"/>
      <c r="GW103" s="184"/>
      <c r="GX103" s="184"/>
      <c r="GY103" s="184"/>
      <c r="GZ103" s="184"/>
      <c r="HA103" s="184"/>
      <c r="HB103" s="184"/>
      <c r="HC103" s="184"/>
      <c r="HD103" s="184"/>
      <c r="HE103" s="184"/>
      <c r="HF103" s="184"/>
      <c r="HG103" s="184"/>
      <c r="HH103" s="184"/>
      <c r="HI103" s="184"/>
      <c r="HJ103" s="184"/>
      <c r="HK103" s="184"/>
      <c r="HL103" s="184"/>
      <c r="HM103" s="184"/>
      <c r="HN103" s="184"/>
      <c r="HO103" s="184"/>
      <c r="HP103" s="184"/>
      <c r="HQ103" s="184"/>
      <c r="HR103" s="184"/>
      <c r="HS103" s="184"/>
      <c r="HT103" s="184"/>
      <c r="HU103" s="184"/>
      <c r="HV103" s="184"/>
      <c r="HW103" s="184"/>
      <c r="HX103" s="184"/>
      <c r="HY103" s="184"/>
      <c r="HZ103" s="184"/>
      <c r="IA103" s="184"/>
      <c r="IB103" s="184"/>
      <c r="IC103" s="184"/>
      <c r="ID103" s="184"/>
      <c r="IE103" s="184"/>
      <c r="IF103" s="184"/>
      <c r="IG103" s="184"/>
      <c r="IH103" s="184"/>
      <c r="II103" s="184"/>
      <c r="IJ103" s="184"/>
      <c r="IK103" s="184"/>
      <c r="IL103" s="184"/>
      <c r="IM103" s="184"/>
      <c r="IN103" s="184"/>
      <c r="IO103" s="184"/>
      <c r="IP103" s="184"/>
      <c r="IQ103" s="184"/>
      <c r="IR103" s="184"/>
      <c r="IS103" s="184"/>
      <c r="IT103" s="184"/>
      <c r="IU103" s="184"/>
      <c r="IV103" s="184"/>
    </row>
    <row r="104" spans="2:5" s="182" customFormat="1" ht="12.75" customHeight="1">
      <c r="B104" s="185"/>
      <c r="E104" s="185"/>
    </row>
    <row r="105" spans="1:256" ht="12.75" customHeight="1">
      <c r="A105" s="182"/>
      <c r="B105" s="697" t="s">
        <v>570</v>
      </c>
      <c r="C105" s="697"/>
      <c r="D105" s="176"/>
      <c r="E105" s="177" t="str">
        <f>IF(E106="...","Preenchido",IF(E106="Por favor preencha todas as células em aberto. Se não existirem ocorrências a registar deverá introduzir o número zero.","Por preencher","Preenchido, mas com reservas"))</f>
        <v>Por preencher</v>
      </c>
      <c r="F105" s="178"/>
      <c r="G105" s="179" t="str">
        <f>IF('III - Mapas'!H641&lt;&gt;0,"Por favor preencha todas as células em aberto. Se não existirem ocorrências a registar deverá introduzir o número zero.",IF('III - Mapas'!I641="ERRO1","Referiu no ponto 4.1.1 a existência de acções de formação internas, todavia não fez referências a quaisquer despesas com as mesmas no ponto 4.4.1. Por favor verifique esta situação.",IF('III - Mapas'!I641="ERRO2","Referiu no ponto 4.1.2 a existência de acções de formação externas, todavia não fez referências a quaisquer despesas com as mesmas no ponto 4.4.2. Por favor verifique esta situação.","...")))</f>
        <v>Por favor preencha todas as células em aberto. Se não existirem ocorrências a registar deverá introduzir o número zero.</v>
      </c>
      <c r="H105" s="180"/>
      <c r="I105" s="180"/>
      <c r="J105" s="180"/>
      <c r="K105" s="180"/>
      <c r="L105" s="180"/>
      <c r="M105" s="180"/>
      <c r="N105" s="180"/>
      <c r="O105" s="180"/>
      <c r="P105" s="181"/>
      <c r="Q105" s="181"/>
      <c r="R105" s="181"/>
      <c r="S105" s="181"/>
      <c r="T105" s="181"/>
      <c r="U105" s="110"/>
      <c r="V105" s="110"/>
      <c r="W105" s="110"/>
      <c r="X105" s="110"/>
      <c r="Y105" s="110"/>
      <c r="Z105" s="110"/>
      <c r="AA105" s="110"/>
      <c r="AB105" s="110"/>
      <c r="AC105" s="110"/>
      <c r="AD105" s="110"/>
      <c r="AE105" s="110"/>
      <c r="AF105" s="110"/>
      <c r="AG105" s="110"/>
      <c r="AH105" s="110"/>
      <c r="AI105" s="110"/>
      <c r="AJ105" s="110"/>
      <c r="AK105" s="110"/>
      <c r="AL105" s="110"/>
      <c r="AM105" s="110"/>
      <c r="AN105" s="110"/>
      <c r="AO105" s="110"/>
      <c r="AP105" s="110"/>
      <c r="AQ105" s="110"/>
      <c r="AR105" s="110"/>
      <c r="AS105" s="110"/>
      <c r="AT105" s="110"/>
      <c r="AU105" s="110"/>
      <c r="AV105" s="110"/>
      <c r="AW105" s="110"/>
      <c r="AX105" s="110"/>
      <c r="AY105" s="110"/>
      <c r="AZ105" s="110"/>
      <c r="BA105" s="110"/>
      <c r="BB105" s="110"/>
      <c r="BC105" s="110"/>
      <c r="BD105" s="110"/>
      <c r="BE105" s="110"/>
      <c r="BF105" s="110"/>
      <c r="BG105" s="110"/>
      <c r="BH105" s="110"/>
      <c r="BI105" s="110"/>
      <c r="BJ105" s="110"/>
      <c r="BK105" s="110"/>
      <c r="BL105" s="110"/>
      <c r="BM105" s="110"/>
      <c r="BN105" s="110"/>
      <c r="BO105" s="110"/>
      <c r="BP105" s="110"/>
      <c r="BQ105" s="110"/>
      <c r="BR105" s="110"/>
      <c r="BS105" s="110"/>
      <c r="BT105" s="110"/>
      <c r="BU105" s="110"/>
      <c r="BV105" s="110"/>
      <c r="BW105" s="110"/>
      <c r="BX105" s="110"/>
      <c r="BY105" s="110"/>
      <c r="BZ105" s="110"/>
      <c r="CA105" s="110"/>
      <c r="CB105" s="110"/>
      <c r="CC105" s="110"/>
      <c r="CD105" s="110"/>
      <c r="CE105" s="110"/>
      <c r="CF105" s="110"/>
      <c r="CG105" s="110"/>
      <c r="CH105" s="110"/>
      <c r="CI105" s="110"/>
      <c r="CJ105" s="110"/>
      <c r="CK105" s="110"/>
      <c r="CL105" s="110"/>
      <c r="CM105" s="110"/>
      <c r="CN105" s="110"/>
      <c r="CO105" s="110"/>
      <c r="CP105" s="110"/>
      <c r="CQ105" s="110"/>
      <c r="CR105" s="110"/>
      <c r="CS105" s="110"/>
      <c r="CT105" s="110"/>
      <c r="CU105" s="110"/>
      <c r="CV105" s="110"/>
      <c r="CW105" s="110"/>
      <c r="CX105" s="110"/>
      <c r="CY105" s="110"/>
      <c r="CZ105" s="110"/>
      <c r="DA105" s="110"/>
      <c r="DB105" s="110"/>
      <c r="DC105" s="110"/>
      <c r="DD105" s="110"/>
      <c r="DE105" s="110"/>
      <c r="DF105" s="110"/>
      <c r="DG105" s="110"/>
      <c r="DH105" s="110"/>
      <c r="DI105" s="110"/>
      <c r="DJ105" s="110"/>
      <c r="DK105" s="110"/>
      <c r="DL105" s="110"/>
      <c r="DM105" s="110"/>
      <c r="DN105" s="110"/>
      <c r="DO105" s="110"/>
      <c r="DP105" s="110"/>
      <c r="DQ105" s="110"/>
      <c r="DR105" s="110"/>
      <c r="DS105" s="110"/>
      <c r="DT105" s="110"/>
      <c r="DU105" s="110"/>
      <c r="DV105" s="110"/>
      <c r="DW105" s="110"/>
      <c r="DX105" s="110"/>
      <c r="DY105" s="110"/>
      <c r="DZ105" s="110"/>
      <c r="EA105" s="110"/>
      <c r="EB105" s="110"/>
      <c r="EC105" s="110"/>
      <c r="ED105" s="110"/>
      <c r="EE105" s="110"/>
      <c r="EF105" s="110"/>
      <c r="EG105" s="110"/>
      <c r="EH105" s="110"/>
      <c r="EI105" s="110"/>
      <c r="EJ105" s="110"/>
      <c r="EK105" s="110"/>
      <c r="EL105" s="110"/>
      <c r="EM105" s="110"/>
      <c r="EN105" s="110"/>
      <c r="EO105" s="110"/>
      <c r="EP105" s="110"/>
      <c r="EQ105" s="110"/>
      <c r="ER105" s="110"/>
      <c r="ES105" s="110"/>
      <c r="ET105" s="110"/>
      <c r="EU105" s="110"/>
      <c r="EV105" s="110"/>
      <c r="EW105" s="110"/>
      <c r="EX105" s="110"/>
      <c r="EY105" s="110"/>
      <c r="EZ105" s="110"/>
      <c r="FA105" s="110"/>
      <c r="FB105" s="110"/>
      <c r="FC105" s="110"/>
      <c r="FD105" s="110"/>
      <c r="FE105" s="110"/>
      <c r="FF105" s="110"/>
      <c r="FG105" s="110"/>
      <c r="FH105" s="110"/>
      <c r="FI105" s="110"/>
      <c r="FJ105" s="110"/>
      <c r="FK105" s="110"/>
      <c r="FL105" s="110"/>
      <c r="FM105" s="110"/>
      <c r="FN105" s="110"/>
      <c r="FO105" s="110"/>
      <c r="FP105" s="110"/>
      <c r="FQ105" s="110"/>
      <c r="FR105" s="110"/>
      <c r="FS105" s="110"/>
      <c r="FT105" s="110"/>
      <c r="FU105" s="110"/>
      <c r="FV105" s="110"/>
      <c r="FW105" s="110"/>
      <c r="FX105" s="110"/>
      <c r="FY105" s="110"/>
      <c r="FZ105" s="110"/>
      <c r="GA105" s="110"/>
      <c r="GB105" s="110"/>
      <c r="GC105" s="110"/>
      <c r="GD105" s="110"/>
      <c r="GE105" s="110"/>
      <c r="GF105" s="110"/>
      <c r="GG105" s="110"/>
      <c r="GH105" s="110"/>
      <c r="GI105" s="110"/>
      <c r="GJ105" s="110"/>
      <c r="GK105" s="110"/>
      <c r="GL105" s="110"/>
      <c r="GM105" s="110"/>
      <c r="GN105" s="110"/>
      <c r="GO105" s="110"/>
      <c r="GP105" s="110"/>
      <c r="GQ105" s="110"/>
      <c r="GR105" s="110"/>
      <c r="GS105" s="110"/>
      <c r="GT105" s="110"/>
      <c r="GU105" s="110"/>
      <c r="GV105" s="110"/>
      <c r="GW105" s="110"/>
      <c r="GX105" s="110"/>
      <c r="GY105" s="110"/>
      <c r="GZ105" s="110"/>
      <c r="HA105" s="110"/>
      <c r="HB105" s="110"/>
      <c r="HC105" s="110"/>
      <c r="HD105" s="110"/>
      <c r="HE105" s="110"/>
      <c r="HF105" s="110"/>
      <c r="HG105" s="110"/>
      <c r="HH105" s="110"/>
      <c r="HI105" s="110"/>
      <c r="HJ105" s="110"/>
      <c r="HK105" s="110"/>
      <c r="HL105" s="110"/>
      <c r="HM105" s="110"/>
      <c r="HN105" s="110"/>
      <c r="HO105" s="110"/>
      <c r="HP105" s="110"/>
      <c r="HQ105" s="110"/>
      <c r="HR105" s="110"/>
      <c r="HS105" s="110"/>
      <c r="HT105" s="110"/>
      <c r="HU105" s="110"/>
      <c r="HV105" s="110"/>
      <c r="HW105" s="110"/>
      <c r="HX105" s="110"/>
      <c r="HY105" s="110"/>
      <c r="HZ105" s="110"/>
      <c r="IA105" s="110"/>
      <c r="IB105" s="110"/>
      <c r="IC105" s="110"/>
      <c r="ID105" s="110"/>
      <c r="IE105" s="110"/>
      <c r="IF105" s="110"/>
      <c r="IG105" s="110"/>
      <c r="IH105" s="110"/>
      <c r="II105" s="110"/>
      <c r="IJ105" s="110"/>
      <c r="IK105" s="110"/>
      <c r="IL105" s="110"/>
      <c r="IM105" s="110"/>
      <c r="IN105" s="110"/>
      <c r="IO105" s="110"/>
      <c r="IP105" s="110"/>
      <c r="IQ105" s="110"/>
      <c r="IR105" s="110"/>
      <c r="IS105" s="110"/>
      <c r="IT105" s="110"/>
      <c r="IU105" s="110"/>
      <c r="IV105" s="110"/>
    </row>
    <row r="106" spans="1:256" ht="12.75" customHeight="1">
      <c r="A106" s="182"/>
      <c r="B106" s="698"/>
      <c r="C106" s="698"/>
      <c r="D106" s="176"/>
      <c r="E106" s="183" t="str">
        <f>G105</f>
        <v>Por favor preencha todas as células em aberto. Se não existirem ocorrências a registar deverá introduzir o número zero.</v>
      </c>
      <c r="F106" s="183"/>
      <c r="G106" s="183"/>
      <c r="H106" s="183"/>
      <c r="I106" s="183"/>
      <c r="J106" s="183"/>
      <c r="K106" s="183"/>
      <c r="L106" s="183"/>
      <c r="M106" s="183"/>
      <c r="N106" s="183"/>
      <c r="O106" s="183"/>
      <c r="P106" s="184"/>
      <c r="Q106" s="184"/>
      <c r="R106" s="184"/>
      <c r="S106" s="184"/>
      <c r="T106" s="184"/>
      <c r="U106" s="105"/>
      <c r="V106" s="105"/>
      <c r="W106" s="105"/>
      <c r="X106" s="105"/>
      <c r="Y106" s="105"/>
      <c r="Z106" s="105"/>
      <c r="AA106" s="105"/>
      <c r="AB106" s="105"/>
      <c r="AC106" s="105"/>
      <c r="AD106" s="105"/>
      <c r="AE106" s="105"/>
      <c r="AF106" s="105"/>
      <c r="AG106" s="105"/>
      <c r="AH106" s="105"/>
      <c r="AI106" s="105"/>
      <c r="AJ106" s="105"/>
      <c r="AK106" s="105"/>
      <c r="AL106" s="105"/>
      <c r="AM106" s="105"/>
      <c r="AN106" s="105"/>
      <c r="AO106" s="105"/>
      <c r="AP106" s="105"/>
      <c r="AQ106" s="105"/>
      <c r="AR106" s="105"/>
      <c r="AS106" s="105"/>
      <c r="AT106" s="105"/>
      <c r="AU106" s="105"/>
      <c r="AV106" s="105"/>
      <c r="AW106" s="105"/>
      <c r="AX106" s="105"/>
      <c r="AY106" s="105"/>
      <c r="AZ106" s="105"/>
      <c r="BA106" s="105"/>
      <c r="BB106" s="105"/>
      <c r="BC106" s="105"/>
      <c r="BD106" s="105"/>
      <c r="BE106" s="105"/>
      <c r="BF106" s="105"/>
      <c r="BG106" s="105"/>
      <c r="BH106" s="105"/>
      <c r="BI106" s="105"/>
      <c r="BJ106" s="105"/>
      <c r="BK106" s="105"/>
      <c r="BL106" s="105"/>
      <c r="BM106" s="105"/>
      <c r="BN106" s="105"/>
      <c r="BO106" s="105"/>
      <c r="BP106" s="105"/>
      <c r="BQ106" s="105"/>
      <c r="BR106" s="105"/>
      <c r="BS106" s="105"/>
      <c r="BT106" s="105"/>
      <c r="BU106" s="105"/>
      <c r="BV106" s="105"/>
      <c r="BW106" s="105"/>
      <c r="BX106" s="105"/>
      <c r="BY106" s="105"/>
      <c r="BZ106" s="105"/>
      <c r="CA106" s="105"/>
      <c r="CB106" s="105"/>
      <c r="CC106" s="105"/>
      <c r="CD106" s="105"/>
      <c r="CE106" s="105"/>
      <c r="CF106" s="105"/>
      <c r="CG106" s="105"/>
      <c r="CH106" s="105"/>
      <c r="CI106" s="105"/>
      <c r="CJ106" s="105"/>
      <c r="CK106" s="105"/>
      <c r="CL106" s="105"/>
      <c r="CM106" s="105"/>
      <c r="CN106" s="105"/>
      <c r="CO106" s="105"/>
      <c r="CP106" s="105"/>
      <c r="CQ106" s="105"/>
      <c r="CR106" s="105"/>
      <c r="CS106" s="105"/>
      <c r="CT106" s="105"/>
      <c r="CU106" s="105"/>
      <c r="CV106" s="105"/>
      <c r="CW106" s="105"/>
      <c r="CX106" s="105"/>
      <c r="CY106" s="105"/>
      <c r="CZ106" s="105"/>
      <c r="DA106" s="105"/>
      <c r="DB106" s="105"/>
      <c r="DC106" s="105"/>
      <c r="DD106" s="105"/>
      <c r="DE106" s="105"/>
      <c r="DF106" s="105"/>
      <c r="DG106" s="105"/>
      <c r="DH106" s="105"/>
      <c r="DI106" s="105"/>
      <c r="DJ106" s="105"/>
      <c r="DK106" s="105"/>
      <c r="DL106" s="105"/>
      <c r="DM106" s="105"/>
      <c r="DN106" s="105"/>
      <c r="DO106" s="105"/>
      <c r="DP106" s="105"/>
      <c r="DQ106" s="105"/>
      <c r="DR106" s="105"/>
      <c r="DS106" s="105"/>
      <c r="DT106" s="105"/>
      <c r="DU106" s="105"/>
      <c r="DV106" s="105"/>
      <c r="DW106" s="105"/>
      <c r="DX106" s="105"/>
      <c r="DY106" s="105"/>
      <c r="DZ106" s="105"/>
      <c r="EA106" s="105"/>
      <c r="EB106" s="105"/>
      <c r="EC106" s="105"/>
      <c r="ED106" s="105"/>
      <c r="EE106" s="105"/>
      <c r="EF106" s="105"/>
      <c r="EG106" s="105"/>
      <c r="EH106" s="105"/>
      <c r="EI106" s="105"/>
      <c r="EJ106" s="105"/>
      <c r="EK106" s="105"/>
      <c r="EL106" s="105"/>
      <c r="EM106" s="105"/>
      <c r="EN106" s="105"/>
      <c r="EO106" s="105"/>
      <c r="EP106" s="105"/>
      <c r="EQ106" s="105"/>
      <c r="ER106" s="105"/>
      <c r="ES106" s="105"/>
      <c r="ET106" s="105"/>
      <c r="EU106" s="105"/>
      <c r="EV106" s="105"/>
      <c r="EW106" s="105"/>
      <c r="EX106" s="105"/>
      <c r="EY106" s="105"/>
      <c r="EZ106" s="105"/>
      <c r="FA106" s="105"/>
      <c r="FB106" s="105"/>
      <c r="FC106" s="105"/>
      <c r="FD106" s="105"/>
      <c r="FE106" s="105"/>
      <c r="FF106" s="105"/>
      <c r="FG106" s="105"/>
      <c r="FH106" s="105"/>
      <c r="FI106" s="105"/>
      <c r="FJ106" s="105"/>
      <c r="FK106" s="105"/>
      <c r="FL106" s="105"/>
      <c r="FM106" s="105"/>
      <c r="FN106" s="105"/>
      <c r="FO106" s="105"/>
      <c r="FP106" s="105"/>
      <c r="FQ106" s="105"/>
      <c r="FR106" s="105"/>
      <c r="FS106" s="105"/>
      <c r="FT106" s="105"/>
      <c r="FU106" s="105"/>
      <c r="FV106" s="105"/>
      <c r="FW106" s="105"/>
      <c r="FX106" s="105"/>
      <c r="FY106" s="105"/>
      <c r="FZ106" s="105"/>
      <c r="GA106" s="105"/>
      <c r="GB106" s="105"/>
      <c r="GC106" s="105"/>
      <c r="GD106" s="105"/>
      <c r="GE106" s="105"/>
      <c r="GF106" s="105"/>
      <c r="GG106" s="105"/>
      <c r="GH106" s="105"/>
      <c r="GI106" s="105"/>
      <c r="GJ106" s="105"/>
      <c r="GK106" s="105"/>
      <c r="GL106" s="105"/>
      <c r="GM106" s="105"/>
      <c r="GN106" s="105"/>
      <c r="GO106" s="105"/>
      <c r="GP106" s="105"/>
      <c r="GQ106" s="105"/>
      <c r="GR106" s="105"/>
      <c r="GS106" s="105"/>
      <c r="GT106" s="105"/>
      <c r="GU106" s="105"/>
      <c r="GV106" s="105"/>
      <c r="GW106" s="105"/>
      <c r="GX106" s="105"/>
      <c r="GY106" s="105"/>
      <c r="GZ106" s="105"/>
      <c r="HA106" s="105"/>
      <c r="HB106" s="105"/>
      <c r="HC106" s="105"/>
      <c r="HD106" s="105"/>
      <c r="HE106" s="105"/>
      <c r="HF106" s="105"/>
      <c r="HG106" s="105"/>
      <c r="HH106" s="105"/>
      <c r="HI106" s="105"/>
      <c r="HJ106" s="105"/>
      <c r="HK106" s="105"/>
      <c r="HL106" s="105"/>
      <c r="HM106" s="105"/>
      <c r="HN106" s="105"/>
      <c r="HO106" s="105"/>
      <c r="HP106" s="105"/>
      <c r="HQ106" s="105"/>
      <c r="HR106" s="105"/>
      <c r="HS106" s="105"/>
      <c r="HT106" s="105"/>
      <c r="HU106" s="105"/>
      <c r="HV106" s="105"/>
      <c r="HW106" s="105"/>
      <c r="HX106" s="105"/>
      <c r="HY106" s="105"/>
      <c r="HZ106" s="105"/>
      <c r="IA106" s="105"/>
      <c r="IB106" s="105"/>
      <c r="IC106" s="105"/>
      <c r="ID106" s="105"/>
      <c r="IE106" s="105"/>
      <c r="IF106" s="105"/>
      <c r="IG106" s="105"/>
      <c r="IH106" s="105"/>
      <c r="II106" s="105"/>
      <c r="IJ106" s="105"/>
      <c r="IK106" s="105"/>
      <c r="IL106" s="105"/>
      <c r="IM106" s="105"/>
      <c r="IN106" s="105"/>
      <c r="IO106" s="105"/>
      <c r="IP106" s="105"/>
      <c r="IQ106" s="105"/>
      <c r="IR106" s="105"/>
      <c r="IS106" s="105"/>
      <c r="IT106" s="105"/>
      <c r="IU106" s="105"/>
      <c r="IV106" s="105"/>
    </row>
    <row r="107" ht="12.75" customHeight="1"/>
    <row r="108" spans="2:256" ht="12.75" customHeight="1">
      <c r="B108" s="695" t="s">
        <v>571</v>
      </c>
      <c r="C108" s="695"/>
      <c r="D108" s="96"/>
      <c r="E108" s="97" t="str">
        <f>IF(E109="...","Preenchido",IF(E109="Por favor preencha todas as células em aberto. Se não existirem ocorrências a registar deverá introduzir o número zero.","Por preencher","Preenchido com erros!"))</f>
        <v>Por preencher</v>
      </c>
      <c r="F108" s="98"/>
      <c r="G108" s="99" t="str">
        <f>IF('III - Mapas'!H647&lt;&gt;0,"Por favor preencha todas as células em aberto. Se não existirem ocorrências a registar deverá introduzir o número zero.",IF('III - Mapas'!H655="ERRO","Ao fazer referência a 'outras prestações sociais' no ponto 5.9, deverá obrigatoriamente discriminá-las no campo destinado às anotações.","..."))</f>
        <v>Por favor preencha todas as células em aberto. Se não existirem ocorrências a registar deverá introduzir o número zero.</v>
      </c>
      <c r="H108" s="100"/>
      <c r="I108" s="100"/>
      <c r="J108" s="100"/>
      <c r="K108" s="100"/>
      <c r="L108" s="100"/>
      <c r="M108" s="100"/>
      <c r="N108" s="100"/>
      <c r="O108" s="100"/>
      <c r="P108" s="110"/>
      <c r="Q108" s="110"/>
      <c r="R108" s="110"/>
      <c r="S108" s="110"/>
      <c r="T108" s="110"/>
      <c r="U108" s="110"/>
      <c r="V108" s="110"/>
      <c r="W108" s="110"/>
      <c r="X108" s="110"/>
      <c r="Y108" s="110"/>
      <c r="Z108" s="110"/>
      <c r="AA108" s="110"/>
      <c r="AB108" s="110"/>
      <c r="AC108" s="110"/>
      <c r="AD108" s="110"/>
      <c r="AE108" s="110"/>
      <c r="AF108" s="110"/>
      <c r="AG108" s="110"/>
      <c r="AH108" s="110"/>
      <c r="AI108" s="110"/>
      <c r="AJ108" s="110"/>
      <c r="AK108" s="110"/>
      <c r="AL108" s="110"/>
      <c r="AM108" s="110"/>
      <c r="AN108" s="110"/>
      <c r="AO108" s="110"/>
      <c r="AP108" s="110"/>
      <c r="AQ108" s="110"/>
      <c r="AR108" s="110"/>
      <c r="AS108" s="110"/>
      <c r="AT108" s="110"/>
      <c r="AU108" s="110"/>
      <c r="AV108" s="110"/>
      <c r="AW108" s="110"/>
      <c r="AX108" s="110"/>
      <c r="AY108" s="110"/>
      <c r="AZ108" s="110"/>
      <c r="BA108" s="110"/>
      <c r="BB108" s="110"/>
      <c r="BC108" s="110"/>
      <c r="BD108" s="110"/>
      <c r="BE108" s="110"/>
      <c r="BF108" s="110"/>
      <c r="BG108" s="110"/>
      <c r="BH108" s="110"/>
      <c r="BI108" s="110"/>
      <c r="BJ108" s="110"/>
      <c r="BK108" s="110"/>
      <c r="BL108" s="110"/>
      <c r="BM108" s="110"/>
      <c r="BN108" s="110"/>
      <c r="BO108" s="110"/>
      <c r="BP108" s="110"/>
      <c r="BQ108" s="110"/>
      <c r="BR108" s="110"/>
      <c r="BS108" s="110"/>
      <c r="BT108" s="110"/>
      <c r="BU108" s="110"/>
      <c r="BV108" s="110"/>
      <c r="BW108" s="110"/>
      <c r="BX108" s="110"/>
      <c r="BY108" s="110"/>
      <c r="BZ108" s="110"/>
      <c r="CA108" s="110"/>
      <c r="CB108" s="110"/>
      <c r="CC108" s="110"/>
      <c r="CD108" s="110"/>
      <c r="CE108" s="110"/>
      <c r="CF108" s="110"/>
      <c r="CG108" s="110"/>
      <c r="CH108" s="110"/>
      <c r="CI108" s="110"/>
      <c r="CJ108" s="110"/>
      <c r="CK108" s="110"/>
      <c r="CL108" s="110"/>
      <c r="CM108" s="110"/>
      <c r="CN108" s="110"/>
      <c r="CO108" s="110"/>
      <c r="CP108" s="110"/>
      <c r="CQ108" s="110"/>
      <c r="CR108" s="110"/>
      <c r="CS108" s="110"/>
      <c r="CT108" s="110"/>
      <c r="CU108" s="110"/>
      <c r="CV108" s="110"/>
      <c r="CW108" s="110"/>
      <c r="CX108" s="110"/>
      <c r="CY108" s="110"/>
      <c r="CZ108" s="110"/>
      <c r="DA108" s="110"/>
      <c r="DB108" s="110"/>
      <c r="DC108" s="110"/>
      <c r="DD108" s="110"/>
      <c r="DE108" s="110"/>
      <c r="DF108" s="110"/>
      <c r="DG108" s="110"/>
      <c r="DH108" s="110"/>
      <c r="DI108" s="110"/>
      <c r="DJ108" s="110"/>
      <c r="DK108" s="110"/>
      <c r="DL108" s="110"/>
      <c r="DM108" s="110"/>
      <c r="DN108" s="110"/>
      <c r="DO108" s="110"/>
      <c r="DP108" s="110"/>
      <c r="DQ108" s="110"/>
      <c r="DR108" s="110"/>
      <c r="DS108" s="110"/>
      <c r="DT108" s="110"/>
      <c r="DU108" s="110"/>
      <c r="DV108" s="110"/>
      <c r="DW108" s="110"/>
      <c r="DX108" s="110"/>
      <c r="DY108" s="110"/>
      <c r="DZ108" s="110"/>
      <c r="EA108" s="110"/>
      <c r="EB108" s="110"/>
      <c r="EC108" s="110"/>
      <c r="ED108" s="110"/>
      <c r="EE108" s="110"/>
      <c r="EF108" s="110"/>
      <c r="EG108" s="110"/>
      <c r="EH108" s="110"/>
      <c r="EI108" s="110"/>
      <c r="EJ108" s="110"/>
      <c r="EK108" s="110"/>
      <c r="EL108" s="110"/>
      <c r="EM108" s="110"/>
      <c r="EN108" s="110"/>
      <c r="EO108" s="110"/>
      <c r="EP108" s="110"/>
      <c r="EQ108" s="110"/>
      <c r="ER108" s="110"/>
      <c r="ES108" s="110"/>
      <c r="ET108" s="110"/>
      <c r="EU108" s="110"/>
      <c r="EV108" s="110"/>
      <c r="EW108" s="110"/>
      <c r="EX108" s="110"/>
      <c r="EY108" s="110"/>
      <c r="EZ108" s="110"/>
      <c r="FA108" s="110"/>
      <c r="FB108" s="110"/>
      <c r="FC108" s="110"/>
      <c r="FD108" s="110"/>
      <c r="FE108" s="110"/>
      <c r="FF108" s="110"/>
      <c r="FG108" s="110"/>
      <c r="FH108" s="110"/>
      <c r="FI108" s="110"/>
      <c r="FJ108" s="110"/>
      <c r="FK108" s="110"/>
      <c r="FL108" s="110"/>
      <c r="FM108" s="110"/>
      <c r="FN108" s="110"/>
      <c r="FO108" s="110"/>
      <c r="FP108" s="110"/>
      <c r="FQ108" s="110"/>
      <c r="FR108" s="110"/>
      <c r="FS108" s="110"/>
      <c r="FT108" s="110"/>
      <c r="FU108" s="110"/>
      <c r="FV108" s="110"/>
      <c r="FW108" s="110"/>
      <c r="FX108" s="110"/>
      <c r="FY108" s="110"/>
      <c r="FZ108" s="110"/>
      <c r="GA108" s="110"/>
      <c r="GB108" s="110"/>
      <c r="GC108" s="110"/>
      <c r="GD108" s="110"/>
      <c r="GE108" s="110"/>
      <c r="GF108" s="110"/>
      <c r="GG108" s="110"/>
      <c r="GH108" s="110"/>
      <c r="GI108" s="110"/>
      <c r="GJ108" s="110"/>
      <c r="GK108" s="110"/>
      <c r="GL108" s="110"/>
      <c r="GM108" s="110"/>
      <c r="GN108" s="110"/>
      <c r="GO108" s="110"/>
      <c r="GP108" s="110"/>
      <c r="GQ108" s="110"/>
      <c r="GR108" s="110"/>
      <c r="GS108" s="110"/>
      <c r="GT108" s="110"/>
      <c r="GU108" s="110"/>
      <c r="GV108" s="110"/>
      <c r="GW108" s="110"/>
      <c r="GX108" s="110"/>
      <c r="GY108" s="110"/>
      <c r="GZ108" s="110"/>
      <c r="HA108" s="110"/>
      <c r="HB108" s="110"/>
      <c r="HC108" s="110"/>
      <c r="HD108" s="110"/>
      <c r="HE108" s="110"/>
      <c r="HF108" s="110"/>
      <c r="HG108" s="110"/>
      <c r="HH108" s="110"/>
      <c r="HI108" s="110"/>
      <c r="HJ108" s="110"/>
      <c r="HK108" s="110"/>
      <c r="HL108" s="110"/>
      <c r="HM108" s="110"/>
      <c r="HN108" s="110"/>
      <c r="HO108" s="110"/>
      <c r="HP108" s="110"/>
      <c r="HQ108" s="110"/>
      <c r="HR108" s="110"/>
      <c r="HS108" s="110"/>
      <c r="HT108" s="110"/>
      <c r="HU108" s="110"/>
      <c r="HV108" s="110"/>
      <c r="HW108" s="110"/>
      <c r="HX108" s="110"/>
      <c r="HY108" s="110"/>
      <c r="HZ108" s="110"/>
      <c r="IA108" s="110"/>
      <c r="IB108" s="110"/>
      <c r="IC108" s="110"/>
      <c r="ID108" s="110"/>
      <c r="IE108" s="110"/>
      <c r="IF108" s="110"/>
      <c r="IG108" s="110"/>
      <c r="IH108" s="110"/>
      <c r="II108" s="110"/>
      <c r="IJ108" s="110"/>
      <c r="IK108" s="110"/>
      <c r="IL108" s="110"/>
      <c r="IM108" s="110"/>
      <c r="IN108" s="110"/>
      <c r="IO108" s="110"/>
      <c r="IP108" s="110"/>
      <c r="IQ108" s="110"/>
      <c r="IR108" s="110"/>
      <c r="IS108" s="110"/>
      <c r="IT108" s="110"/>
      <c r="IU108" s="110"/>
      <c r="IV108" s="110"/>
    </row>
    <row r="109" spans="2:256" ht="12.75" customHeight="1">
      <c r="B109" s="696"/>
      <c r="C109" s="696"/>
      <c r="D109" s="96"/>
      <c r="E109" s="109" t="str">
        <f>G108</f>
        <v>Por favor preencha todas as células em aberto. Se não existirem ocorrências a registar deverá introduzir o número zero.</v>
      </c>
      <c r="F109" s="109"/>
      <c r="G109" s="109"/>
      <c r="H109" s="109"/>
      <c r="I109" s="109"/>
      <c r="J109" s="109"/>
      <c r="K109" s="109"/>
      <c r="L109" s="109"/>
      <c r="M109" s="109"/>
      <c r="N109" s="109"/>
      <c r="O109" s="109"/>
      <c r="P109" s="105"/>
      <c r="Q109" s="105"/>
      <c r="R109" s="105"/>
      <c r="S109" s="105"/>
      <c r="T109" s="105"/>
      <c r="U109" s="105"/>
      <c r="V109" s="105"/>
      <c r="W109" s="105"/>
      <c r="X109" s="105"/>
      <c r="Y109" s="105"/>
      <c r="Z109" s="105"/>
      <c r="AA109" s="105"/>
      <c r="AB109" s="105"/>
      <c r="AC109" s="105"/>
      <c r="AD109" s="105"/>
      <c r="AE109" s="105"/>
      <c r="AF109" s="105"/>
      <c r="AG109" s="105"/>
      <c r="AH109" s="105"/>
      <c r="AI109" s="105"/>
      <c r="AJ109" s="105"/>
      <c r="AK109" s="105"/>
      <c r="AL109" s="105"/>
      <c r="AM109" s="105"/>
      <c r="AN109" s="105"/>
      <c r="AO109" s="105"/>
      <c r="AP109" s="105"/>
      <c r="AQ109" s="105"/>
      <c r="AR109" s="105"/>
      <c r="AS109" s="105"/>
      <c r="AT109" s="105"/>
      <c r="AU109" s="105"/>
      <c r="AV109" s="105"/>
      <c r="AW109" s="105"/>
      <c r="AX109" s="105"/>
      <c r="AY109" s="105"/>
      <c r="AZ109" s="105"/>
      <c r="BA109" s="105"/>
      <c r="BB109" s="105"/>
      <c r="BC109" s="105"/>
      <c r="BD109" s="105"/>
      <c r="BE109" s="105"/>
      <c r="BF109" s="105"/>
      <c r="BG109" s="105"/>
      <c r="BH109" s="105"/>
      <c r="BI109" s="105"/>
      <c r="BJ109" s="105"/>
      <c r="BK109" s="105"/>
      <c r="BL109" s="105"/>
      <c r="BM109" s="105"/>
      <c r="BN109" s="105"/>
      <c r="BO109" s="105"/>
      <c r="BP109" s="105"/>
      <c r="BQ109" s="105"/>
      <c r="BR109" s="105"/>
      <c r="BS109" s="105"/>
      <c r="BT109" s="105"/>
      <c r="BU109" s="105"/>
      <c r="BV109" s="105"/>
      <c r="BW109" s="105"/>
      <c r="BX109" s="105"/>
      <c r="BY109" s="105"/>
      <c r="BZ109" s="105"/>
      <c r="CA109" s="105"/>
      <c r="CB109" s="105"/>
      <c r="CC109" s="105"/>
      <c r="CD109" s="105"/>
      <c r="CE109" s="105"/>
      <c r="CF109" s="105"/>
      <c r="CG109" s="105"/>
      <c r="CH109" s="105"/>
      <c r="CI109" s="105"/>
      <c r="CJ109" s="105"/>
      <c r="CK109" s="105"/>
      <c r="CL109" s="105"/>
      <c r="CM109" s="105"/>
      <c r="CN109" s="105"/>
      <c r="CO109" s="105"/>
      <c r="CP109" s="105"/>
      <c r="CQ109" s="105"/>
      <c r="CR109" s="105"/>
      <c r="CS109" s="105"/>
      <c r="CT109" s="105"/>
      <c r="CU109" s="105"/>
      <c r="CV109" s="105"/>
      <c r="CW109" s="105"/>
      <c r="CX109" s="105"/>
      <c r="CY109" s="105"/>
      <c r="CZ109" s="105"/>
      <c r="DA109" s="105"/>
      <c r="DB109" s="105"/>
      <c r="DC109" s="105"/>
      <c r="DD109" s="105"/>
      <c r="DE109" s="105"/>
      <c r="DF109" s="105"/>
      <c r="DG109" s="105"/>
      <c r="DH109" s="105"/>
      <c r="DI109" s="105"/>
      <c r="DJ109" s="105"/>
      <c r="DK109" s="105"/>
      <c r="DL109" s="105"/>
      <c r="DM109" s="105"/>
      <c r="DN109" s="105"/>
      <c r="DO109" s="105"/>
      <c r="DP109" s="105"/>
      <c r="DQ109" s="105"/>
      <c r="DR109" s="105"/>
      <c r="DS109" s="105"/>
      <c r="DT109" s="105"/>
      <c r="DU109" s="105"/>
      <c r="DV109" s="105"/>
      <c r="DW109" s="105"/>
      <c r="DX109" s="105"/>
      <c r="DY109" s="105"/>
      <c r="DZ109" s="105"/>
      <c r="EA109" s="105"/>
      <c r="EB109" s="105"/>
      <c r="EC109" s="105"/>
      <c r="ED109" s="105"/>
      <c r="EE109" s="105"/>
      <c r="EF109" s="105"/>
      <c r="EG109" s="105"/>
      <c r="EH109" s="105"/>
      <c r="EI109" s="105"/>
      <c r="EJ109" s="105"/>
      <c r="EK109" s="105"/>
      <c r="EL109" s="105"/>
      <c r="EM109" s="105"/>
      <c r="EN109" s="105"/>
      <c r="EO109" s="105"/>
      <c r="EP109" s="105"/>
      <c r="EQ109" s="105"/>
      <c r="ER109" s="105"/>
      <c r="ES109" s="105"/>
      <c r="ET109" s="105"/>
      <c r="EU109" s="105"/>
      <c r="EV109" s="105"/>
      <c r="EW109" s="105"/>
      <c r="EX109" s="105"/>
      <c r="EY109" s="105"/>
      <c r="EZ109" s="105"/>
      <c r="FA109" s="105"/>
      <c r="FB109" s="105"/>
      <c r="FC109" s="105"/>
      <c r="FD109" s="105"/>
      <c r="FE109" s="105"/>
      <c r="FF109" s="105"/>
      <c r="FG109" s="105"/>
      <c r="FH109" s="105"/>
      <c r="FI109" s="105"/>
      <c r="FJ109" s="105"/>
      <c r="FK109" s="105"/>
      <c r="FL109" s="105"/>
      <c r="FM109" s="105"/>
      <c r="FN109" s="105"/>
      <c r="FO109" s="105"/>
      <c r="FP109" s="105"/>
      <c r="FQ109" s="105"/>
      <c r="FR109" s="105"/>
      <c r="FS109" s="105"/>
      <c r="FT109" s="105"/>
      <c r="FU109" s="105"/>
      <c r="FV109" s="105"/>
      <c r="FW109" s="105"/>
      <c r="FX109" s="105"/>
      <c r="FY109" s="105"/>
      <c r="FZ109" s="105"/>
      <c r="GA109" s="105"/>
      <c r="GB109" s="105"/>
      <c r="GC109" s="105"/>
      <c r="GD109" s="105"/>
      <c r="GE109" s="105"/>
      <c r="GF109" s="105"/>
      <c r="GG109" s="105"/>
      <c r="GH109" s="105"/>
      <c r="GI109" s="105"/>
      <c r="GJ109" s="105"/>
      <c r="GK109" s="105"/>
      <c r="GL109" s="105"/>
      <c r="GM109" s="105"/>
      <c r="GN109" s="105"/>
      <c r="GO109" s="105"/>
      <c r="GP109" s="105"/>
      <c r="GQ109" s="105"/>
      <c r="GR109" s="105"/>
      <c r="GS109" s="105"/>
      <c r="GT109" s="105"/>
      <c r="GU109" s="105"/>
      <c r="GV109" s="105"/>
      <c r="GW109" s="105"/>
      <c r="GX109" s="105"/>
      <c r="GY109" s="105"/>
      <c r="GZ109" s="105"/>
      <c r="HA109" s="105"/>
      <c r="HB109" s="105"/>
      <c r="HC109" s="105"/>
      <c r="HD109" s="105"/>
      <c r="HE109" s="105"/>
      <c r="HF109" s="105"/>
      <c r="HG109" s="105"/>
      <c r="HH109" s="105"/>
      <c r="HI109" s="105"/>
      <c r="HJ109" s="105"/>
      <c r="HK109" s="105"/>
      <c r="HL109" s="105"/>
      <c r="HM109" s="105"/>
      <c r="HN109" s="105"/>
      <c r="HO109" s="105"/>
      <c r="HP109" s="105"/>
      <c r="HQ109" s="105"/>
      <c r="HR109" s="105"/>
      <c r="HS109" s="105"/>
      <c r="HT109" s="105"/>
      <c r="HU109" s="105"/>
      <c r="HV109" s="105"/>
      <c r="HW109" s="105"/>
      <c r="HX109" s="105"/>
      <c r="HY109" s="105"/>
      <c r="HZ109" s="105"/>
      <c r="IA109" s="105"/>
      <c r="IB109" s="105"/>
      <c r="IC109" s="105"/>
      <c r="ID109" s="105"/>
      <c r="IE109" s="105"/>
      <c r="IF109" s="105"/>
      <c r="IG109" s="105"/>
      <c r="IH109" s="105"/>
      <c r="II109" s="105"/>
      <c r="IJ109" s="105"/>
      <c r="IK109" s="105"/>
      <c r="IL109" s="105"/>
      <c r="IM109" s="105"/>
      <c r="IN109" s="105"/>
      <c r="IO109" s="105"/>
      <c r="IP109" s="105"/>
      <c r="IQ109" s="105"/>
      <c r="IR109" s="105"/>
      <c r="IS109" s="105"/>
      <c r="IT109" s="105"/>
      <c r="IU109" s="105"/>
      <c r="IV109" s="105"/>
    </row>
    <row r="110" ht="12.75" customHeight="1"/>
    <row r="111" spans="2:256" ht="12.75" customHeight="1">
      <c r="B111" s="695" t="s">
        <v>572</v>
      </c>
      <c r="C111" s="695"/>
      <c r="D111" s="96"/>
      <c r="E111" s="97" t="str">
        <f>IF(E112="...","Preenchido",IF(E112="Por favor preencha todas as células em aberto. Se não existirem ocorrências a registar deverá introduzir o número zero.","Por preencher","Preenchido com erros!"))</f>
        <v>Por preencher</v>
      </c>
      <c r="F111" s="98"/>
      <c r="G111" s="99" t="str">
        <f>IF('III - Mapas'!H664&lt;&gt;0,"Por favor preencha todas as células em aberto. Se não existirem ocorrências a registar deverá introduzir o número zero.",IF('III - Mapas'!H669="ERRO","Ao fazer referência a 'outras prestações de acção social complementar' no ponto 5.11.6, deverá obrigatoriamente discriminá-las no campo destinado às anotações.","..."))</f>
        <v>Por favor preencha todas as células em aberto. Se não existirem ocorrências a registar deverá introduzir o número zero.</v>
      </c>
      <c r="H111" s="100"/>
      <c r="I111" s="100"/>
      <c r="J111" s="100"/>
      <c r="K111" s="100"/>
      <c r="L111" s="100"/>
      <c r="M111" s="100"/>
      <c r="N111" s="100"/>
      <c r="O111" s="100"/>
      <c r="P111" s="110"/>
      <c r="Q111" s="110"/>
      <c r="R111" s="110"/>
      <c r="S111" s="110"/>
      <c r="T111" s="110"/>
      <c r="U111" s="110"/>
      <c r="V111" s="110"/>
      <c r="W111" s="110"/>
      <c r="X111" s="110"/>
      <c r="Y111" s="110"/>
      <c r="Z111" s="110"/>
      <c r="AA111" s="110"/>
      <c r="AB111" s="110"/>
      <c r="AC111" s="110"/>
      <c r="AD111" s="110"/>
      <c r="AE111" s="110"/>
      <c r="AF111" s="110"/>
      <c r="AG111" s="110"/>
      <c r="AH111" s="110"/>
      <c r="AI111" s="110"/>
      <c r="AJ111" s="110"/>
      <c r="AK111" s="110"/>
      <c r="AL111" s="110"/>
      <c r="AM111" s="110"/>
      <c r="AN111" s="110"/>
      <c r="AO111" s="110"/>
      <c r="AP111" s="110"/>
      <c r="AQ111" s="110"/>
      <c r="AR111" s="110"/>
      <c r="AS111" s="110"/>
      <c r="AT111" s="110"/>
      <c r="AU111" s="110"/>
      <c r="AV111" s="110"/>
      <c r="AW111" s="110"/>
      <c r="AX111" s="110"/>
      <c r="AY111" s="110"/>
      <c r="AZ111" s="110"/>
      <c r="BA111" s="110"/>
      <c r="BB111" s="110"/>
      <c r="BC111" s="110"/>
      <c r="BD111" s="110"/>
      <c r="BE111" s="110"/>
      <c r="BF111" s="110"/>
      <c r="BG111" s="110"/>
      <c r="BH111" s="110"/>
      <c r="BI111" s="110"/>
      <c r="BJ111" s="110"/>
      <c r="BK111" s="110"/>
      <c r="BL111" s="110"/>
      <c r="BM111" s="110"/>
      <c r="BN111" s="110"/>
      <c r="BO111" s="110"/>
      <c r="BP111" s="110"/>
      <c r="BQ111" s="110"/>
      <c r="BR111" s="110"/>
      <c r="BS111" s="110"/>
      <c r="BT111" s="110"/>
      <c r="BU111" s="110"/>
      <c r="BV111" s="110"/>
      <c r="BW111" s="110"/>
      <c r="BX111" s="110"/>
      <c r="BY111" s="110"/>
      <c r="BZ111" s="110"/>
      <c r="CA111" s="110"/>
      <c r="CB111" s="110"/>
      <c r="CC111" s="110"/>
      <c r="CD111" s="110"/>
      <c r="CE111" s="110"/>
      <c r="CF111" s="110"/>
      <c r="CG111" s="110"/>
      <c r="CH111" s="110"/>
      <c r="CI111" s="110"/>
      <c r="CJ111" s="110"/>
      <c r="CK111" s="110"/>
      <c r="CL111" s="110"/>
      <c r="CM111" s="110"/>
      <c r="CN111" s="110"/>
      <c r="CO111" s="110"/>
      <c r="CP111" s="110"/>
      <c r="CQ111" s="110"/>
      <c r="CR111" s="110"/>
      <c r="CS111" s="110"/>
      <c r="CT111" s="110"/>
      <c r="CU111" s="110"/>
      <c r="CV111" s="110"/>
      <c r="CW111" s="110"/>
      <c r="CX111" s="110"/>
      <c r="CY111" s="110"/>
      <c r="CZ111" s="110"/>
      <c r="DA111" s="110"/>
      <c r="DB111" s="110"/>
      <c r="DC111" s="110"/>
      <c r="DD111" s="110"/>
      <c r="DE111" s="110"/>
      <c r="DF111" s="110"/>
      <c r="DG111" s="110"/>
      <c r="DH111" s="110"/>
      <c r="DI111" s="110"/>
      <c r="DJ111" s="110"/>
      <c r="DK111" s="110"/>
      <c r="DL111" s="110"/>
      <c r="DM111" s="110"/>
      <c r="DN111" s="110"/>
      <c r="DO111" s="110"/>
      <c r="DP111" s="110"/>
      <c r="DQ111" s="110"/>
      <c r="DR111" s="110"/>
      <c r="DS111" s="110"/>
      <c r="DT111" s="110"/>
      <c r="DU111" s="110"/>
      <c r="DV111" s="110"/>
      <c r="DW111" s="110"/>
      <c r="DX111" s="110"/>
      <c r="DY111" s="110"/>
      <c r="DZ111" s="110"/>
      <c r="EA111" s="110"/>
      <c r="EB111" s="110"/>
      <c r="EC111" s="110"/>
      <c r="ED111" s="110"/>
      <c r="EE111" s="110"/>
      <c r="EF111" s="110"/>
      <c r="EG111" s="110"/>
      <c r="EH111" s="110"/>
      <c r="EI111" s="110"/>
      <c r="EJ111" s="110"/>
      <c r="EK111" s="110"/>
      <c r="EL111" s="110"/>
      <c r="EM111" s="110"/>
      <c r="EN111" s="110"/>
      <c r="EO111" s="110"/>
      <c r="EP111" s="110"/>
      <c r="EQ111" s="110"/>
      <c r="ER111" s="110"/>
      <c r="ES111" s="110"/>
      <c r="ET111" s="110"/>
      <c r="EU111" s="110"/>
      <c r="EV111" s="110"/>
      <c r="EW111" s="110"/>
      <c r="EX111" s="110"/>
      <c r="EY111" s="110"/>
      <c r="EZ111" s="110"/>
      <c r="FA111" s="110"/>
      <c r="FB111" s="110"/>
      <c r="FC111" s="110"/>
      <c r="FD111" s="110"/>
      <c r="FE111" s="110"/>
      <c r="FF111" s="110"/>
      <c r="FG111" s="110"/>
      <c r="FH111" s="110"/>
      <c r="FI111" s="110"/>
      <c r="FJ111" s="110"/>
      <c r="FK111" s="110"/>
      <c r="FL111" s="110"/>
      <c r="FM111" s="110"/>
      <c r="FN111" s="110"/>
      <c r="FO111" s="110"/>
      <c r="FP111" s="110"/>
      <c r="FQ111" s="110"/>
      <c r="FR111" s="110"/>
      <c r="FS111" s="110"/>
      <c r="FT111" s="110"/>
      <c r="FU111" s="110"/>
      <c r="FV111" s="110"/>
      <c r="FW111" s="110"/>
      <c r="FX111" s="110"/>
      <c r="FY111" s="110"/>
      <c r="FZ111" s="110"/>
      <c r="GA111" s="110"/>
      <c r="GB111" s="110"/>
      <c r="GC111" s="110"/>
      <c r="GD111" s="110"/>
      <c r="GE111" s="110"/>
      <c r="GF111" s="110"/>
      <c r="GG111" s="110"/>
      <c r="GH111" s="110"/>
      <c r="GI111" s="110"/>
      <c r="GJ111" s="110"/>
      <c r="GK111" s="110"/>
      <c r="GL111" s="110"/>
      <c r="GM111" s="110"/>
      <c r="GN111" s="110"/>
      <c r="GO111" s="110"/>
      <c r="GP111" s="110"/>
      <c r="GQ111" s="110"/>
      <c r="GR111" s="110"/>
      <c r="GS111" s="110"/>
      <c r="GT111" s="110"/>
      <c r="GU111" s="110"/>
      <c r="GV111" s="110"/>
      <c r="GW111" s="110"/>
      <c r="GX111" s="110"/>
      <c r="GY111" s="110"/>
      <c r="GZ111" s="110"/>
      <c r="HA111" s="110"/>
      <c r="HB111" s="110"/>
      <c r="HC111" s="110"/>
      <c r="HD111" s="110"/>
      <c r="HE111" s="110"/>
      <c r="HF111" s="110"/>
      <c r="HG111" s="110"/>
      <c r="HH111" s="110"/>
      <c r="HI111" s="110"/>
      <c r="HJ111" s="110"/>
      <c r="HK111" s="110"/>
      <c r="HL111" s="110"/>
      <c r="HM111" s="110"/>
      <c r="HN111" s="110"/>
      <c r="HO111" s="110"/>
      <c r="HP111" s="110"/>
      <c r="HQ111" s="110"/>
      <c r="HR111" s="110"/>
      <c r="HS111" s="110"/>
      <c r="HT111" s="110"/>
      <c r="HU111" s="110"/>
      <c r="HV111" s="110"/>
      <c r="HW111" s="110"/>
      <c r="HX111" s="110"/>
      <c r="HY111" s="110"/>
      <c r="HZ111" s="110"/>
      <c r="IA111" s="110"/>
      <c r="IB111" s="110"/>
      <c r="IC111" s="110"/>
      <c r="ID111" s="110"/>
      <c r="IE111" s="110"/>
      <c r="IF111" s="110"/>
      <c r="IG111" s="110"/>
      <c r="IH111" s="110"/>
      <c r="II111" s="110"/>
      <c r="IJ111" s="110"/>
      <c r="IK111" s="110"/>
      <c r="IL111" s="110"/>
      <c r="IM111" s="110"/>
      <c r="IN111" s="110"/>
      <c r="IO111" s="110"/>
      <c r="IP111" s="110"/>
      <c r="IQ111" s="110"/>
      <c r="IR111" s="110"/>
      <c r="IS111" s="110"/>
      <c r="IT111" s="110"/>
      <c r="IU111" s="110"/>
      <c r="IV111" s="110"/>
    </row>
    <row r="112" spans="2:256" ht="12.75" customHeight="1">
      <c r="B112" s="696"/>
      <c r="C112" s="696"/>
      <c r="D112" s="96"/>
      <c r="E112" s="109" t="str">
        <f>G111</f>
        <v>Por favor preencha todas as células em aberto. Se não existirem ocorrências a registar deverá introduzir o número zero.</v>
      </c>
      <c r="F112" s="109"/>
      <c r="G112" s="109"/>
      <c r="H112" s="109"/>
      <c r="I112" s="109"/>
      <c r="J112" s="109"/>
      <c r="K112" s="109"/>
      <c r="L112" s="109"/>
      <c r="M112" s="109"/>
      <c r="N112" s="109"/>
      <c r="O112" s="109"/>
      <c r="P112" s="105"/>
      <c r="Q112" s="105"/>
      <c r="R112" s="105"/>
      <c r="S112" s="105"/>
      <c r="T112" s="105"/>
      <c r="U112" s="105"/>
      <c r="V112" s="105"/>
      <c r="W112" s="105"/>
      <c r="X112" s="105"/>
      <c r="Y112" s="105"/>
      <c r="Z112" s="105"/>
      <c r="AA112" s="105"/>
      <c r="AB112" s="105"/>
      <c r="AC112" s="105"/>
      <c r="AD112" s="105"/>
      <c r="AE112" s="105"/>
      <c r="AF112" s="105"/>
      <c r="AG112" s="105"/>
      <c r="AH112" s="105"/>
      <c r="AI112" s="105"/>
      <c r="AJ112" s="105"/>
      <c r="AK112" s="105"/>
      <c r="AL112" s="105"/>
      <c r="AM112" s="105"/>
      <c r="AN112" s="105"/>
      <c r="AO112" s="105"/>
      <c r="AP112" s="105"/>
      <c r="AQ112" s="105"/>
      <c r="AR112" s="105"/>
      <c r="AS112" s="105"/>
      <c r="AT112" s="105"/>
      <c r="AU112" s="105"/>
      <c r="AV112" s="105"/>
      <c r="AW112" s="105"/>
      <c r="AX112" s="105"/>
      <c r="AY112" s="105"/>
      <c r="AZ112" s="105"/>
      <c r="BA112" s="105"/>
      <c r="BB112" s="105"/>
      <c r="BC112" s="105"/>
      <c r="BD112" s="105"/>
      <c r="BE112" s="105"/>
      <c r="BF112" s="105"/>
      <c r="BG112" s="105"/>
      <c r="BH112" s="105"/>
      <c r="BI112" s="105"/>
      <c r="BJ112" s="105"/>
      <c r="BK112" s="105"/>
      <c r="BL112" s="105"/>
      <c r="BM112" s="105"/>
      <c r="BN112" s="105"/>
      <c r="BO112" s="105"/>
      <c r="BP112" s="105"/>
      <c r="BQ112" s="105"/>
      <c r="BR112" s="105"/>
      <c r="BS112" s="105"/>
      <c r="BT112" s="105"/>
      <c r="BU112" s="105"/>
      <c r="BV112" s="105"/>
      <c r="BW112" s="105"/>
      <c r="BX112" s="105"/>
      <c r="BY112" s="105"/>
      <c r="BZ112" s="105"/>
      <c r="CA112" s="105"/>
      <c r="CB112" s="105"/>
      <c r="CC112" s="105"/>
      <c r="CD112" s="105"/>
      <c r="CE112" s="105"/>
      <c r="CF112" s="105"/>
      <c r="CG112" s="105"/>
      <c r="CH112" s="105"/>
      <c r="CI112" s="105"/>
      <c r="CJ112" s="105"/>
      <c r="CK112" s="105"/>
      <c r="CL112" s="105"/>
      <c r="CM112" s="105"/>
      <c r="CN112" s="105"/>
      <c r="CO112" s="105"/>
      <c r="CP112" s="105"/>
      <c r="CQ112" s="105"/>
      <c r="CR112" s="105"/>
      <c r="CS112" s="105"/>
      <c r="CT112" s="105"/>
      <c r="CU112" s="105"/>
      <c r="CV112" s="105"/>
      <c r="CW112" s="105"/>
      <c r="CX112" s="105"/>
      <c r="CY112" s="105"/>
      <c r="CZ112" s="105"/>
      <c r="DA112" s="105"/>
      <c r="DB112" s="105"/>
      <c r="DC112" s="105"/>
      <c r="DD112" s="105"/>
      <c r="DE112" s="105"/>
      <c r="DF112" s="105"/>
      <c r="DG112" s="105"/>
      <c r="DH112" s="105"/>
      <c r="DI112" s="105"/>
      <c r="DJ112" s="105"/>
      <c r="DK112" s="105"/>
      <c r="DL112" s="105"/>
      <c r="DM112" s="105"/>
      <c r="DN112" s="105"/>
      <c r="DO112" s="105"/>
      <c r="DP112" s="105"/>
      <c r="DQ112" s="105"/>
      <c r="DR112" s="105"/>
      <c r="DS112" s="105"/>
      <c r="DT112" s="105"/>
      <c r="DU112" s="105"/>
      <c r="DV112" s="105"/>
      <c r="DW112" s="105"/>
      <c r="DX112" s="105"/>
      <c r="DY112" s="105"/>
      <c r="DZ112" s="105"/>
      <c r="EA112" s="105"/>
      <c r="EB112" s="105"/>
      <c r="EC112" s="105"/>
      <c r="ED112" s="105"/>
      <c r="EE112" s="105"/>
      <c r="EF112" s="105"/>
      <c r="EG112" s="105"/>
      <c r="EH112" s="105"/>
      <c r="EI112" s="105"/>
      <c r="EJ112" s="105"/>
      <c r="EK112" s="105"/>
      <c r="EL112" s="105"/>
      <c r="EM112" s="105"/>
      <c r="EN112" s="105"/>
      <c r="EO112" s="105"/>
      <c r="EP112" s="105"/>
      <c r="EQ112" s="105"/>
      <c r="ER112" s="105"/>
      <c r="ES112" s="105"/>
      <c r="ET112" s="105"/>
      <c r="EU112" s="105"/>
      <c r="EV112" s="105"/>
      <c r="EW112" s="105"/>
      <c r="EX112" s="105"/>
      <c r="EY112" s="105"/>
      <c r="EZ112" s="105"/>
      <c r="FA112" s="105"/>
      <c r="FB112" s="105"/>
      <c r="FC112" s="105"/>
      <c r="FD112" s="105"/>
      <c r="FE112" s="105"/>
      <c r="FF112" s="105"/>
      <c r="FG112" s="105"/>
      <c r="FH112" s="105"/>
      <c r="FI112" s="105"/>
      <c r="FJ112" s="105"/>
      <c r="FK112" s="105"/>
      <c r="FL112" s="105"/>
      <c r="FM112" s="105"/>
      <c r="FN112" s="105"/>
      <c r="FO112" s="105"/>
      <c r="FP112" s="105"/>
      <c r="FQ112" s="105"/>
      <c r="FR112" s="105"/>
      <c r="FS112" s="105"/>
      <c r="FT112" s="105"/>
      <c r="FU112" s="105"/>
      <c r="FV112" s="105"/>
      <c r="FW112" s="105"/>
      <c r="FX112" s="105"/>
      <c r="FY112" s="105"/>
      <c r="FZ112" s="105"/>
      <c r="GA112" s="105"/>
      <c r="GB112" s="105"/>
      <c r="GC112" s="105"/>
      <c r="GD112" s="105"/>
      <c r="GE112" s="105"/>
      <c r="GF112" s="105"/>
      <c r="GG112" s="105"/>
      <c r="GH112" s="105"/>
      <c r="GI112" s="105"/>
      <c r="GJ112" s="105"/>
      <c r="GK112" s="105"/>
      <c r="GL112" s="105"/>
      <c r="GM112" s="105"/>
      <c r="GN112" s="105"/>
      <c r="GO112" s="105"/>
      <c r="GP112" s="105"/>
      <c r="GQ112" s="105"/>
      <c r="GR112" s="105"/>
      <c r="GS112" s="105"/>
      <c r="GT112" s="105"/>
      <c r="GU112" s="105"/>
      <c r="GV112" s="105"/>
      <c r="GW112" s="105"/>
      <c r="GX112" s="105"/>
      <c r="GY112" s="105"/>
      <c r="GZ112" s="105"/>
      <c r="HA112" s="105"/>
      <c r="HB112" s="105"/>
      <c r="HC112" s="105"/>
      <c r="HD112" s="105"/>
      <c r="HE112" s="105"/>
      <c r="HF112" s="105"/>
      <c r="HG112" s="105"/>
      <c r="HH112" s="105"/>
      <c r="HI112" s="105"/>
      <c r="HJ112" s="105"/>
      <c r="HK112" s="105"/>
      <c r="HL112" s="105"/>
      <c r="HM112" s="105"/>
      <c r="HN112" s="105"/>
      <c r="HO112" s="105"/>
      <c r="HP112" s="105"/>
      <c r="HQ112" s="105"/>
      <c r="HR112" s="105"/>
      <c r="HS112" s="105"/>
      <c r="HT112" s="105"/>
      <c r="HU112" s="105"/>
      <c r="HV112" s="105"/>
      <c r="HW112" s="105"/>
      <c r="HX112" s="105"/>
      <c r="HY112" s="105"/>
      <c r="HZ112" s="105"/>
      <c r="IA112" s="105"/>
      <c r="IB112" s="105"/>
      <c r="IC112" s="105"/>
      <c r="ID112" s="105"/>
      <c r="IE112" s="105"/>
      <c r="IF112" s="105"/>
      <c r="IG112" s="105"/>
      <c r="IH112" s="105"/>
      <c r="II112" s="105"/>
      <c r="IJ112" s="105"/>
      <c r="IK112" s="105"/>
      <c r="IL112" s="105"/>
      <c r="IM112" s="105"/>
      <c r="IN112" s="105"/>
      <c r="IO112" s="105"/>
      <c r="IP112" s="105"/>
      <c r="IQ112" s="105"/>
      <c r="IR112" s="105"/>
      <c r="IS112" s="105"/>
      <c r="IT112" s="105"/>
      <c r="IU112" s="105"/>
      <c r="IV112" s="105"/>
    </row>
    <row r="113" ht="12.75" customHeight="1"/>
    <row r="114" spans="2:256" ht="12.75" customHeight="1">
      <c r="B114" s="695" t="s">
        <v>573</v>
      </c>
      <c r="C114" s="695"/>
      <c r="D114" s="96"/>
      <c r="E114" s="97" t="str">
        <f>IF(E115="...","Preenchido",IF(E115="Por favor preencha todas as células em aberto. Se não existirem ocorrências a registar deverá introduzir o número zero.","Por preencher",""))</f>
        <v>Por preencher</v>
      </c>
      <c r="F114" s="98"/>
      <c r="G114" s="99" t="str">
        <f>IF('III - Mapas'!H678&lt;&gt;0,"Por favor preencha todas as células em aberto. Se não existirem ocorrências a registar deverá introduzir o número zero.","...")</f>
        <v>Por favor preencha todas as células em aberto. Se não existirem ocorrências a registar deverá introduzir o número zero.</v>
      </c>
      <c r="H114" s="100"/>
      <c r="I114" s="100"/>
      <c r="J114" s="100"/>
      <c r="K114" s="100"/>
      <c r="L114" s="100"/>
      <c r="M114" s="100"/>
      <c r="N114" s="100"/>
      <c r="O114" s="100"/>
      <c r="P114" s="110"/>
      <c r="Q114" s="110"/>
      <c r="R114" s="110"/>
      <c r="S114" s="110"/>
      <c r="T114" s="110"/>
      <c r="U114" s="110"/>
      <c r="V114" s="110"/>
      <c r="W114" s="110"/>
      <c r="X114" s="110"/>
      <c r="Y114" s="110"/>
      <c r="Z114" s="110"/>
      <c r="AA114" s="110"/>
      <c r="AB114" s="110"/>
      <c r="AC114" s="110"/>
      <c r="AD114" s="110"/>
      <c r="AE114" s="110"/>
      <c r="AF114" s="110"/>
      <c r="AG114" s="110"/>
      <c r="AH114" s="110"/>
      <c r="AI114" s="110"/>
      <c r="AJ114" s="110"/>
      <c r="AK114" s="110"/>
      <c r="AL114" s="110"/>
      <c r="AM114" s="110"/>
      <c r="AN114" s="110"/>
      <c r="AO114" s="110"/>
      <c r="AP114" s="110"/>
      <c r="AQ114" s="110"/>
      <c r="AR114" s="110"/>
      <c r="AS114" s="110"/>
      <c r="AT114" s="110"/>
      <c r="AU114" s="110"/>
      <c r="AV114" s="110"/>
      <c r="AW114" s="110"/>
      <c r="AX114" s="110"/>
      <c r="AY114" s="110"/>
      <c r="AZ114" s="110"/>
      <c r="BA114" s="110"/>
      <c r="BB114" s="110"/>
      <c r="BC114" s="110"/>
      <c r="BD114" s="110"/>
      <c r="BE114" s="110"/>
      <c r="BF114" s="110"/>
      <c r="BG114" s="110"/>
      <c r="BH114" s="110"/>
      <c r="BI114" s="110"/>
      <c r="BJ114" s="110"/>
      <c r="BK114" s="110"/>
      <c r="BL114" s="110"/>
      <c r="BM114" s="110"/>
      <c r="BN114" s="110"/>
      <c r="BO114" s="110"/>
      <c r="BP114" s="110"/>
      <c r="BQ114" s="110"/>
      <c r="BR114" s="110"/>
      <c r="BS114" s="110"/>
      <c r="BT114" s="110"/>
      <c r="BU114" s="110"/>
      <c r="BV114" s="110"/>
      <c r="BW114" s="110"/>
      <c r="BX114" s="110"/>
      <c r="BY114" s="110"/>
      <c r="BZ114" s="110"/>
      <c r="CA114" s="110"/>
      <c r="CB114" s="110"/>
      <c r="CC114" s="110"/>
      <c r="CD114" s="110"/>
      <c r="CE114" s="110"/>
      <c r="CF114" s="110"/>
      <c r="CG114" s="110"/>
      <c r="CH114" s="110"/>
      <c r="CI114" s="110"/>
      <c r="CJ114" s="110"/>
      <c r="CK114" s="110"/>
      <c r="CL114" s="110"/>
      <c r="CM114" s="110"/>
      <c r="CN114" s="110"/>
      <c r="CO114" s="110"/>
      <c r="CP114" s="110"/>
      <c r="CQ114" s="110"/>
      <c r="CR114" s="110"/>
      <c r="CS114" s="110"/>
      <c r="CT114" s="110"/>
      <c r="CU114" s="110"/>
      <c r="CV114" s="110"/>
      <c r="CW114" s="110"/>
      <c r="CX114" s="110"/>
      <c r="CY114" s="110"/>
      <c r="CZ114" s="110"/>
      <c r="DA114" s="110"/>
      <c r="DB114" s="110"/>
      <c r="DC114" s="110"/>
      <c r="DD114" s="110"/>
      <c r="DE114" s="110"/>
      <c r="DF114" s="110"/>
      <c r="DG114" s="110"/>
      <c r="DH114" s="110"/>
      <c r="DI114" s="110"/>
      <c r="DJ114" s="110"/>
      <c r="DK114" s="110"/>
      <c r="DL114" s="110"/>
      <c r="DM114" s="110"/>
      <c r="DN114" s="110"/>
      <c r="DO114" s="110"/>
      <c r="DP114" s="110"/>
      <c r="DQ114" s="110"/>
      <c r="DR114" s="110"/>
      <c r="DS114" s="110"/>
      <c r="DT114" s="110"/>
      <c r="DU114" s="110"/>
      <c r="DV114" s="110"/>
      <c r="DW114" s="110"/>
      <c r="DX114" s="110"/>
      <c r="DY114" s="110"/>
      <c r="DZ114" s="110"/>
      <c r="EA114" s="110"/>
      <c r="EB114" s="110"/>
      <c r="EC114" s="110"/>
      <c r="ED114" s="110"/>
      <c r="EE114" s="110"/>
      <c r="EF114" s="110"/>
      <c r="EG114" s="110"/>
      <c r="EH114" s="110"/>
      <c r="EI114" s="110"/>
      <c r="EJ114" s="110"/>
      <c r="EK114" s="110"/>
      <c r="EL114" s="110"/>
      <c r="EM114" s="110"/>
      <c r="EN114" s="110"/>
      <c r="EO114" s="110"/>
      <c r="EP114" s="110"/>
      <c r="EQ114" s="110"/>
      <c r="ER114" s="110"/>
      <c r="ES114" s="110"/>
      <c r="ET114" s="110"/>
      <c r="EU114" s="110"/>
      <c r="EV114" s="110"/>
      <c r="EW114" s="110"/>
      <c r="EX114" s="110"/>
      <c r="EY114" s="110"/>
      <c r="EZ114" s="110"/>
      <c r="FA114" s="110"/>
      <c r="FB114" s="110"/>
      <c r="FC114" s="110"/>
      <c r="FD114" s="110"/>
      <c r="FE114" s="110"/>
      <c r="FF114" s="110"/>
      <c r="FG114" s="110"/>
      <c r="FH114" s="110"/>
      <c r="FI114" s="110"/>
      <c r="FJ114" s="110"/>
      <c r="FK114" s="110"/>
      <c r="FL114" s="110"/>
      <c r="FM114" s="110"/>
      <c r="FN114" s="110"/>
      <c r="FO114" s="110"/>
      <c r="FP114" s="110"/>
      <c r="FQ114" s="110"/>
      <c r="FR114" s="110"/>
      <c r="FS114" s="110"/>
      <c r="FT114" s="110"/>
      <c r="FU114" s="110"/>
      <c r="FV114" s="110"/>
      <c r="FW114" s="110"/>
      <c r="FX114" s="110"/>
      <c r="FY114" s="110"/>
      <c r="FZ114" s="110"/>
      <c r="GA114" s="110"/>
      <c r="GB114" s="110"/>
      <c r="GC114" s="110"/>
      <c r="GD114" s="110"/>
      <c r="GE114" s="110"/>
      <c r="GF114" s="110"/>
      <c r="GG114" s="110"/>
      <c r="GH114" s="110"/>
      <c r="GI114" s="110"/>
      <c r="GJ114" s="110"/>
      <c r="GK114" s="110"/>
      <c r="GL114" s="110"/>
      <c r="GM114" s="110"/>
      <c r="GN114" s="110"/>
      <c r="GO114" s="110"/>
      <c r="GP114" s="110"/>
      <c r="GQ114" s="110"/>
      <c r="GR114" s="110"/>
      <c r="GS114" s="110"/>
      <c r="GT114" s="110"/>
      <c r="GU114" s="110"/>
      <c r="GV114" s="110"/>
      <c r="GW114" s="110"/>
      <c r="GX114" s="110"/>
      <c r="GY114" s="110"/>
      <c r="GZ114" s="110"/>
      <c r="HA114" s="110"/>
      <c r="HB114" s="110"/>
      <c r="HC114" s="110"/>
      <c r="HD114" s="110"/>
      <c r="HE114" s="110"/>
      <c r="HF114" s="110"/>
      <c r="HG114" s="110"/>
      <c r="HH114" s="110"/>
      <c r="HI114" s="110"/>
      <c r="HJ114" s="110"/>
      <c r="HK114" s="110"/>
      <c r="HL114" s="110"/>
      <c r="HM114" s="110"/>
      <c r="HN114" s="110"/>
      <c r="HO114" s="110"/>
      <c r="HP114" s="110"/>
      <c r="HQ114" s="110"/>
      <c r="HR114" s="110"/>
      <c r="HS114" s="110"/>
      <c r="HT114" s="110"/>
      <c r="HU114" s="110"/>
      <c r="HV114" s="110"/>
      <c r="HW114" s="110"/>
      <c r="HX114" s="110"/>
      <c r="HY114" s="110"/>
      <c r="HZ114" s="110"/>
      <c r="IA114" s="110"/>
      <c r="IB114" s="110"/>
      <c r="IC114" s="110"/>
      <c r="ID114" s="110"/>
      <c r="IE114" s="110"/>
      <c r="IF114" s="110"/>
      <c r="IG114" s="110"/>
      <c r="IH114" s="110"/>
      <c r="II114" s="110"/>
      <c r="IJ114" s="110"/>
      <c r="IK114" s="110"/>
      <c r="IL114" s="110"/>
      <c r="IM114" s="110"/>
      <c r="IN114" s="110"/>
      <c r="IO114" s="110"/>
      <c r="IP114" s="110"/>
      <c r="IQ114" s="110"/>
      <c r="IR114" s="110"/>
      <c r="IS114" s="110"/>
      <c r="IT114" s="110"/>
      <c r="IU114" s="110"/>
      <c r="IV114" s="110"/>
    </row>
    <row r="115" spans="2:256" ht="12.75" customHeight="1">
      <c r="B115" s="696"/>
      <c r="C115" s="696"/>
      <c r="D115" s="96"/>
      <c r="E115" s="109" t="str">
        <f>G114</f>
        <v>Por favor preencha todas as células em aberto. Se não existirem ocorrências a registar deverá introduzir o número zero.</v>
      </c>
      <c r="F115" s="109"/>
      <c r="G115" s="109"/>
      <c r="H115" s="109"/>
      <c r="I115" s="109"/>
      <c r="J115" s="109"/>
      <c r="K115" s="109"/>
      <c r="L115" s="109"/>
      <c r="M115" s="109"/>
      <c r="N115" s="109"/>
      <c r="O115" s="109"/>
      <c r="P115" s="105"/>
      <c r="Q115" s="105"/>
      <c r="R115" s="105"/>
      <c r="S115" s="105"/>
      <c r="T115" s="105"/>
      <c r="U115" s="105"/>
      <c r="V115" s="105"/>
      <c r="W115" s="105"/>
      <c r="X115" s="105"/>
      <c r="Y115" s="105"/>
      <c r="Z115" s="105"/>
      <c r="AA115" s="105"/>
      <c r="AB115" s="105"/>
      <c r="AC115" s="105"/>
      <c r="AD115" s="105"/>
      <c r="AE115" s="105"/>
      <c r="AF115" s="105"/>
      <c r="AG115" s="105"/>
      <c r="AH115" s="105"/>
      <c r="AI115" s="105"/>
      <c r="AJ115" s="105"/>
      <c r="AK115" s="105"/>
      <c r="AL115" s="105"/>
      <c r="AM115" s="105"/>
      <c r="AN115" s="105"/>
      <c r="AO115" s="105"/>
      <c r="AP115" s="105"/>
      <c r="AQ115" s="105"/>
      <c r="AR115" s="105"/>
      <c r="AS115" s="105"/>
      <c r="AT115" s="105"/>
      <c r="AU115" s="105"/>
      <c r="AV115" s="105"/>
      <c r="AW115" s="105"/>
      <c r="AX115" s="105"/>
      <c r="AY115" s="105"/>
      <c r="AZ115" s="105"/>
      <c r="BA115" s="105"/>
      <c r="BB115" s="105"/>
      <c r="BC115" s="105"/>
      <c r="BD115" s="105"/>
      <c r="BE115" s="105"/>
      <c r="BF115" s="105"/>
      <c r="BG115" s="105"/>
      <c r="BH115" s="105"/>
      <c r="BI115" s="105"/>
      <c r="BJ115" s="105"/>
      <c r="BK115" s="105"/>
      <c r="BL115" s="105"/>
      <c r="BM115" s="105"/>
      <c r="BN115" s="105"/>
      <c r="BO115" s="105"/>
      <c r="BP115" s="105"/>
      <c r="BQ115" s="105"/>
      <c r="BR115" s="105"/>
      <c r="BS115" s="105"/>
      <c r="BT115" s="105"/>
      <c r="BU115" s="105"/>
      <c r="BV115" s="105"/>
      <c r="BW115" s="105"/>
      <c r="BX115" s="105"/>
      <c r="BY115" s="105"/>
      <c r="BZ115" s="105"/>
      <c r="CA115" s="105"/>
      <c r="CB115" s="105"/>
      <c r="CC115" s="105"/>
      <c r="CD115" s="105"/>
      <c r="CE115" s="105"/>
      <c r="CF115" s="105"/>
      <c r="CG115" s="105"/>
      <c r="CH115" s="105"/>
      <c r="CI115" s="105"/>
      <c r="CJ115" s="105"/>
      <c r="CK115" s="105"/>
      <c r="CL115" s="105"/>
      <c r="CM115" s="105"/>
      <c r="CN115" s="105"/>
      <c r="CO115" s="105"/>
      <c r="CP115" s="105"/>
      <c r="CQ115" s="105"/>
      <c r="CR115" s="105"/>
      <c r="CS115" s="105"/>
      <c r="CT115" s="105"/>
      <c r="CU115" s="105"/>
      <c r="CV115" s="105"/>
      <c r="CW115" s="105"/>
      <c r="CX115" s="105"/>
      <c r="CY115" s="105"/>
      <c r="CZ115" s="105"/>
      <c r="DA115" s="105"/>
      <c r="DB115" s="105"/>
      <c r="DC115" s="105"/>
      <c r="DD115" s="105"/>
      <c r="DE115" s="105"/>
      <c r="DF115" s="105"/>
      <c r="DG115" s="105"/>
      <c r="DH115" s="105"/>
      <c r="DI115" s="105"/>
      <c r="DJ115" s="105"/>
      <c r="DK115" s="105"/>
      <c r="DL115" s="105"/>
      <c r="DM115" s="105"/>
      <c r="DN115" s="105"/>
      <c r="DO115" s="105"/>
      <c r="DP115" s="105"/>
      <c r="DQ115" s="105"/>
      <c r="DR115" s="105"/>
      <c r="DS115" s="105"/>
      <c r="DT115" s="105"/>
      <c r="DU115" s="105"/>
      <c r="DV115" s="105"/>
      <c r="DW115" s="105"/>
      <c r="DX115" s="105"/>
      <c r="DY115" s="105"/>
      <c r="DZ115" s="105"/>
      <c r="EA115" s="105"/>
      <c r="EB115" s="105"/>
      <c r="EC115" s="105"/>
      <c r="ED115" s="105"/>
      <c r="EE115" s="105"/>
      <c r="EF115" s="105"/>
      <c r="EG115" s="105"/>
      <c r="EH115" s="105"/>
      <c r="EI115" s="105"/>
      <c r="EJ115" s="105"/>
      <c r="EK115" s="105"/>
      <c r="EL115" s="105"/>
      <c r="EM115" s="105"/>
      <c r="EN115" s="105"/>
      <c r="EO115" s="105"/>
      <c r="EP115" s="105"/>
      <c r="EQ115" s="105"/>
      <c r="ER115" s="105"/>
      <c r="ES115" s="105"/>
      <c r="ET115" s="105"/>
      <c r="EU115" s="105"/>
      <c r="EV115" s="105"/>
      <c r="EW115" s="105"/>
      <c r="EX115" s="105"/>
      <c r="EY115" s="105"/>
      <c r="EZ115" s="105"/>
      <c r="FA115" s="105"/>
      <c r="FB115" s="105"/>
      <c r="FC115" s="105"/>
      <c r="FD115" s="105"/>
      <c r="FE115" s="105"/>
      <c r="FF115" s="105"/>
      <c r="FG115" s="105"/>
      <c r="FH115" s="105"/>
      <c r="FI115" s="105"/>
      <c r="FJ115" s="105"/>
      <c r="FK115" s="105"/>
      <c r="FL115" s="105"/>
      <c r="FM115" s="105"/>
      <c r="FN115" s="105"/>
      <c r="FO115" s="105"/>
      <c r="FP115" s="105"/>
      <c r="FQ115" s="105"/>
      <c r="FR115" s="105"/>
      <c r="FS115" s="105"/>
      <c r="FT115" s="105"/>
      <c r="FU115" s="105"/>
      <c r="FV115" s="105"/>
      <c r="FW115" s="105"/>
      <c r="FX115" s="105"/>
      <c r="FY115" s="105"/>
      <c r="FZ115" s="105"/>
      <c r="GA115" s="105"/>
      <c r="GB115" s="105"/>
      <c r="GC115" s="105"/>
      <c r="GD115" s="105"/>
      <c r="GE115" s="105"/>
      <c r="GF115" s="105"/>
      <c r="GG115" s="105"/>
      <c r="GH115" s="105"/>
      <c r="GI115" s="105"/>
      <c r="GJ115" s="105"/>
      <c r="GK115" s="105"/>
      <c r="GL115" s="105"/>
      <c r="GM115" s="105"/>
      <c r="GN115" s="105"/>
      <c r="GO115" s="105"/>
      <c r="GP115" s="105"/>
      <c r="GQ115" s="105"/>
      <c r="GR115" s="105"/>
      <c r="GS115" s="105"/>
      <c r="GT115" s="105"/>
      <c r="GU115" s="105"/>
      <c r="GV115" s="105"/>
      <c r="GW115" s="105"/>
      <c r="GX115" s="105"/>
      <c r="GY115" s="105"/>
      <c r="GZ115" s="105"/>
      <c r="HA115" s="105"/>
      <c r="HB115" s="105"/>
      <c r="HC115" s="105"/>
      <c r="HD115" s="105"/>
      <c r="HE115" s="105"/>
      <c r="HF115" s="105"/>
      <c r="HG115" s="105"/>
      <c r="HH115" s="105"/>
      <c r="HI115" s="105"/>
      <c r="HJ115" s="105"/>
      <c r="HK115" s="105"/>
      <c r="HL115" s="105"/>
      <c r="HM115" s="105"/>
      <c r="HN115" s="105"/>
      <c r="HO115" s="105"/>
      <c r="HP115" s="105"/>
      <c r="HQ115" s="105"/>
      <c r="HR115" s="105"/>
      <c r="HS115" s="105"/>
      <c r="HT115" s="105"/>
      <c r="HU115" s="105"/>
      <c r="HV115" s="105"/>
      <c r="HW115" s="105"/>
      <c r="HX115" s="105"/>
      <c r="HY115" s="105"/>
      <c r="HZ115" s="105"/>
      <c r="IA115" s="105"/>
      <c r="IB115" s="105"/>
      <c r="IC115" s="105"/>
      <c r="ID115" s="105"/>
      <c r="IE115" s="105"/>
      <c r="IF115" s="105"/>
      <c r="IG115" s="105"/>
      <c r="IH115" s="105"/>
      <c r="II115" s="105"/>
      <c r="IJ115" s="105"/>
      <c r="IK115" s="105"/>
      <c r="IL115" s="105"/>
      <c r="IM115" s="105"/>
      <c r="IN115" s="105"/>
      <c r="IO115" s="105"/>
      <c r="IP115" s="105"/>
      <c r="IQ115" s="105"/>
      <c r="IR115" s="105"/>
      <c r="IS115" s="105"/>
      <c r="IT115" s="105"/>
      <c r="IU115" s="105"/>
      <c r="IV115" s="105"/>
    </row>
    <row r="116" ht="12.75" customHeight="1"/>
    <row r="117" spans="2:256" ht="12.75" customHeight="1">
      <c r="B117" s="695" t="s">
        <v>574</v>
      </c>
      <c r="C117" s="695"/>
      <c r="D117" s="96"/>
      <c r="E117" s="97" t="str">
        <f>IF(E118="...","Preenchido",IF(E118="Por favor preencha todas as células em aberto. Se não existirem ocorrências a registar deverá introduzir o número zero.","Por preencher",""))</f>
        <v>Por preencher</v>
      </c>
      <c r="F117" s="98"/>
      <c r="G117" s="99" t="str">
        <f>IF('III - Mapas'!H683&lt;&gt;0,"Por favor preencha todas as células em aberto. Se não existirem ocorrências a registar deverá introduzir o número zero.","...")</f>
        <v>Por favor preencha todas as células em aberto. Se não existirem ocorrências a registar deverá introduzir o número zero.</v>
      </c>
      <c r="H117" s="100"/>
      <c r="I117" s="100"/>
      <c r="J117" s="100"/>
      <c r="K117" s="100"/>
      <c r="L117" s="100"/>
      <c r="M117" s="100"/>
      <c r="N117" s="100"/>
      <c r="O117" s="100"/>
      <c r="P117" s="110"/>
      <c r="Q117" s="110"/>
      <c r="R117" s="110"/>
      <c r="S117" s="110"/>
      <c r="T117" s="110"/>
      <c r="U117" s="110"/>
      <c r="V117" s="110"/>
      <c r="W117" s="110"/>
      <c r="X117" s="110"/>
      <c r="Y117" s="110"/>
      <c r="Z117" s="110"/>
      <c r="AA117" s="110"/>
      <c r="AB117" s="110"/>
      <c r="AC117" s="110"/>
      <c r="AD117" s="110"/>
      <c r="AE117" s="110"/>
      <c r="AF117" s="110"/>
      <c r="AG117" s="110"/>
      <c r="AH117" s="110"/>
      <c r="AI117" s="110"/>
      <c r="AJ117" s="110"/>
      <c r="AK117" s="110"/>
      <c r="AL117" s="110"/>
      <c r="AM117" s="110"/>
      <c r="AN117" s="110"/>
      <c r="AO117" s="110"/>
      <c r="AP117" s="110"/>
      <c r="AQ117" s="110"/>
      <c r="AR117" s="110"/>
      <c r="AS117" s="110"/>
      <c r="AT117" s="110"/>
      <c r="AU117" s="110"/>
      <c r="AV117" s="110"/>
      <c r="AW117" s="110"/>
      <c r="AX117" s="110"/>
      <c r="AY117" s="110"/>
      <c r="AZ117" s="110"/>
      <c r="BA117" s="110"/>
      <c r="BB117" s="110"/>
      <c r="BC117" s="110"/>
      <c r="BD117" s="110"/>
      <c r="BE117" s="110"/>
      <c r="BF117" s="110"/>
      <c r="BG117" s="110"/>
      <c r="BH117" s="110"/>
      <c r="BI117" s="110"/>
      <c r="BJ117" s="110"/>
      <c r="BK117" s="110"/>
      <c r="BL117" s="110"/>
      <c r="BM117" s="110"/>
      <c r="BN117" s="110"/>
      <c r="BO117" s="110"/>
      <c r="BP117" s="110"/>
      <c r="BQ117" s="110"/>
      <c r="BR117" s="110"/>
      <c r="BS117" s="110"/>
      <c r="BT117" s="110"/>
      <c r="BU117" s="110"/>
      <c r="BV117" s="110"/>
      <c r="BW117" s="110"/>
      <c r="BX117" s="110"/>
      <c r="BY117" s="110"/>
      <c r="BZ117" s="110"/>
      <c r="CA117" s="110"/>
      <c r="CB117" s="110"/>
      <c r="CC117" s="110"/>
      <c r="CD117" s="110"/>
      <c r="CE117" s="110"/>
      <c r="CF117" s="110"/>
      <c r="CG117" s="110"/>
      <c r="CH117" s="110"/>
      <c r="CI117" s="110"/>
      <c r="CJ117" s="110"/>
      <c r="CK117" s="110"/>
      <c r="CL117" s="110"/>
      <c r="CM117" s="110"/>
      <c r="CN117" s="110"/>
      <c r="CO117" s="110"/>
      <c r="CP117" s="110"/>
      <c r="CQ117" s="110"/>
      <c r="CR117" s="110"/>
      <c r="CS117" s="110"/>
      <c r="CT117" s="110"/>
      <c r="CU117" s="110"/>
      <c r="CV117" s="110"/>
      <c r="CW117" s="110"/>
      <c r="CX117" s="110"/>
      <c r="CY117" s="110"/>
      <c r="CZ117" s="110"/>
      <c r="DA117" s="110"/>
      <c r="DB117" s="110"/>
      <c r="DC117" s="110"/>
      <c r="DD117" s="110"/>
      <c r="DE117" s="110"/>
      <c r="DF117" s="110"/>
      <c r="DG117" s="110"/>
      <c r="DH117" s="110"/>
      <c r="DI117" s="110"/>
      <c r="DJ117" s="110"/>
      <c r="DK117" s="110"/>
      <c r="DL117" s="110"/>
      <c r="DM117" s="110"/>
      <c r="DN117" s="110"/>
      <c r="DO117" s="110"/>
      <c r="DP117" s="110"/>
      <c r="DQ117" s="110"/>
      <c r="DR117" s="110"/>
      <c r="DS117" s="110"/>
      <c r="DT117" s="110"/>
      <c r="DU117" s="110"/>
      <c r="DV117" s="110"/>
      <c r="DW117" s="110"/>
      <c r="DX117" s="110"/>
      <c r="DY117" s="110"/>
      <c r="DZ117" s="110"/>
      <c r="EA117" s="110"/>
      <c r="EB117" s="110"/>
      <c r="EC117" s="110"/>
      <c r="ED117" s="110"/>
      <c r="EE117" s="110"/>
      <c r="EF117" s="110"/>
      <c r="EG117" s="110"/>
      <c r="EH117" s="110"/>
      <c r="EI117" s="110"/>
      <c r="EJ117" s="110"/>
      <c r="EK117" s="110"/>
      <c r="EL117" s="110"/>
      <c r="EM117" s="110"/>
      <c r="EN117" s="110"/>
      <c r="EO117" s="110"/>
      <c r="EP117" s="110"/>
      <c r="EQ117" s="110"/>
      <c r="ER117" s="110"/>
      <c r="ES117" s="110"/>
      <c r="ET117" s="110"/>
      <c r="EU117" s="110"/>
      <c r="EV117" s="110"/>
      <c r="EW117" s="110"/>
      <c r="EX117" s="110"/>
      <c r="EY117" s="110"/>
      <c r="EZ117" s="110"/>
      <c r="FA117" s="110"/>
      <c r="FB117" s="110"/>
      <c r="FC117" s="110"/>
      <c r="FD117" s="110"/>
      <c r="FE117" s="110"/>
      <c r="FF117" s="110"/>
      <c r="FG117" s="110"/>
      <c r="FH117" s="110"/>
      <c r="FI117" s="110"/>
      <c r="FJ117" s="110"/>
      <c r="FK117" s="110"/>
      <c r="FL117" s="110"/>
      <c r="FM117" s="110"/>
      <c r="FN117" s="110"/>
      <c r="FO117" s="110"/>
      <c r="FP117" s="110"/>
      <c r="FQ117" s="110"/>
      <c r="FR117" s="110"/>
      <c r="FS117" s="110"/>
      <c r="FT117" s="110"/>
      <c r="FU117" s="110"/>
      <c r="FV117" s="110"/>
      <c r="FW117" s="110"/>
      <c r="FX117" s="110"/>
      <c r="FY117" s="110"/>
      <c r="FZ117" s="110"/>
      <c r="GA117" s="110"/>
      <c r="GB117" s="110"/>
      <c r="GC117" s="110"/>
      <c r="GD117" s="110"/>
      <c r="GE117" s="110"/>
      <c r="GF117" s="110"/>
      <c r="GG117" s="110"/>
      <c r="GH117" s="110"/>
      <c r="GI117" s="110"/>
      <c r="GJ117" s="110"/>
      <c r="GK117" s="110"/>
      <c r="GL117" s="110"/>
      <c r="GM117" s="110"/>
      <c r="GN117" s="110"/>
      <c r="GO117" s="110"/>
      <c r="GP117" s="110"/>
      <c r="GQ117" s="110"/>
      <c r="GR117" s="110"/>
      <c r="GS117" s="110"/>
      <c r="GT117" s="110"/>
      <c r="GU117" s="110"/>
      <c r="GV117" s="110"/>
      <c r="GW117" s="110"/>
      <c r="GX117" s="110"/>
      <c r="GY117" s="110"/>
      <c r="GZ117" s="110"/>
      <c r="HA117" s="110"/>
      <c r="HB117" s="110"/>
      <c r="HC117" s="110"/>
      <c r="HD117" s="110"/>
      <c r="HE117" s="110"/>
      <c r="HF117" s="110"/>
      <c r="HG117" s="110"/>
      <c r="HH117" s="110"/>
      <c r="HI117" s="110"/>
      <c r="HJ117" s="110"/>
      <c r="HK117" s="110"/>
      <c r="HL117" s="110"/>
      <c r="HM117" s="110"/>
      <c r="HN117" s="110"/>
      <c r="HO117" s="110"/>
      <c r="HP117" s="110"/>
      <c r="HQ117" s="110"/>
      <c r="HR117" s="110"/>
      <c r="HS117" s="110"/>
      <c r="HT117" s="110"/>
      <c r="HU117" s="110"/>
      <c r="HV117" s="110"/>
      <c r="HW117" s="110"/>
      <c r="HX117" s="110"/>
      <c r="HY117" s="110"/>
      <c r="HZ117" s="110"/>
      <c r="IA117" s="110"/>
      <c r="IB117" s="110"/>
      <c r="IC117" s="110"/>
      <c r="ID117" s="110"/>
      <c r="IE117" s="110"/>
      <c r="IF117" s="110"/>
      <c r="IG117" s="110"/>
      <c r="IH117" s="110"/>
      <c r="II117" s="110"/>
      <c r="IJ117" s="110"/>
      <c r="IK117" s="110"/>
      <c r="IL117" s="110"/>
      <c r="IM117" s="110"/>
      <c r="IN117" s="110"/>
      <c r="IO117" s="110"/>
      <c r="IP117" s="110"/>
      <c r="IQ117" s="110"/>
      <c r="IR117" s="110"/>
      <c r="IS117" s="110"/>
      <c r="IT117" s="110"/>
      <c r="IU117" s="110"/>
      <c r="IV117" s="110"/>
    </row>
    <row r="118" spans="2:256" ht="12.75" customHeight="1">
      <c r="B118" s="696"/>
      <c r="C118" s="696"/>
      <c r="D118" s="96"/>
      <c r="E118" s="109" t="str">
        <f>G117</f>
        <v>Por favor preencha todas as células em aberto. Se não existirem ocorrências a registar deverá introduzir o número zero.</v>
      </c>
      <c r="F118" s="109"/>
      <c r="G118" s="109"/>
      <c r="H118" s="109"/>
      <c r="I118" s="109"/>
      <c r="J118" s="109"/>
      <c r="K118" s="109"/>
      <c r="L118" s="109"/>
      <c r="M118" s="109"/>
      <c r="N118" s="109"/>
      <c r="O118" s="109"/>
      <c r="P118" s="105"/>
      <c r="Q118" s="105"/>
      <c r="R118" s="105"/>
      <c r="S118" s="105"/>
      <c r="T118" s="105"/>
      <c r="U118" s="105"/>
      <c r="V118" s="105"/>
      <c r="W118" s="105"/>
      <c r="X118" s="105"/>
      <c r="Y118" s="105"/>
      <c r="Z118" s="105"/>
      <c r="AA118" s="105"/>
      <c r="AB118" s="105"/>
      <c r="AC118" s="105"/>
      <c r="AD118" s="105"/>
      <c r="AE118" s="105"/>
      <c r="AF118" s="105"/>
      <c r="AG118" s="105"/>
      <c r="AH118" s="105"/>
      <c r="AI118" s="105"/>
      <c r="AJ118" s="105"/>
      <c r="AK118" s="105"/>
      <c r="AL118" s="105"/>
      <c r="AM118" s="105"/>
      <c r="AN118" s="105"/>
      <c r="AO118" s="105"/>
      <c r="AP118" s="105"/>
      <c r="AQ118" s="105"/>
      <c r="AR118" s="105"/>
      <c r="AS118" s="105"/>
      <c r="AT118" s="105"/>
      <c r="AU118" s="105"/>
      <c r="AV118" s="105"/>
      <c r="AW118" s="105"/>
      <c r="AX118" s="105"/>
      <c r="AY118" s="105"/>
      <c r="AZ118" s="105"/>
      <c r="BA118" s="105"/>
      <c r="BB118" s="105"/>
      <c r="BC118" s="105"/>
      <c r="BD118" s="105"/>
      <c r="BE118" s="105"/>
      <c r="BF118" s="105"/>
      <c r="BG118" s="105"/>
      <c r="BH118" s="105"/>
      <c r="BI118" s="105"/>
      <c r="BJ118" s="105"/>
      <c r="BK118" s="105"/>
      <c r="BL118" s="105"/>
      <c r="BM118" s="105"/>
      <c r="BN118" s="105"/>
      <c r="BO118" s="105"/>
      <c r="BP118" s="105"/>
      <c r="BQ118" s="105"/>
      <c r="BR118" s="105"/>
      <c r="BS118" s="105"/>
      <c r="BT118" s="105"/>
      <c r="BU118" s="105"/>
      <c r="BV118" s="105"/>
      <c r="BW118" s="105"/>
      <c r="BX118" s="105"/>
      <c r="BY118" s="105"/>
      <c r="BZ118" s="105"/>
      <c r="CA118" s="105"/>
      <c r="CB118" s="105"/>
      <c r="CC118" s="105"/>
      <c r="CD118" s="105"/>
      <c r="CE118" s="105"/>
      <c r="CF118" s="105"/>
      <c r="CG118" s="105"/>
      <c r="CH118" s="105"/>
      <c r="CI118" s="105"/>
      <c r="CJ118" s="105"/>
      <c r="CK118" s="105"/>
      <c r="CL118" s="105"/>
      <c r="CM118" s="105"/>
      <c r="CN118" s="105"/>
      <c r="CO118" s="105"/>
      <c r="CP118" s="105"/>
      <c r="CQ118" s="105"/>
      <c r="CR118" s="105"/>
      <c r="CS118" s="105"/>
      <c r="CT118" s="105"/>
      <c r="CU118" s="105"/>
      <c r="CV118" s="105"/>
      <c r="CW118" s="105"/>
      <c r="CX118" s="105"/>
      <c r="CY118" s="105"/>
      <c r="CZ118" s="105"/>
      <c r="DA118" s="105"/>
      <c r="DB118" s="105"/>
      <c r="DC118" s="105"/>
      <c r="DD118" s="105"/>
      <c r="DE118" s="105"/>
      <c r="DF118" s="105"/>
      <c r="DG118" s="105"/>
      <c r="DH118" s="105"/>
      <c r="DI118" s="105"/>
      <c r="DJ118" s="105"/>
      <c r="DK118" s="105"/>
      <c r="DL118" s="105"/>
      <c r="DM118" s="105"/>
      <c r="DN118" s="105"/>
      <c r="DO118" s="105"/>
      <c r="DP118" s="105"/>
      <c r="DQ118" s="105"/>
      <c r="DR118" s="105"/>
      <c r="DS118" s="105"/>
      <c r="DT118" s="105"/>
      <c r="DU118" s="105"/>
      <c r="DV118" s="105"/>
      <c r="DW118" s="105"/>
      <c r="DX118" s="105"/>
      <c r="DY118" s="105"/>
      <c r="DZ118" s="105"/>
      <c r="EA118" s="105"/>
      <c r="EB118" s="105"/>
      <c r="EC118" s="105"/>
      <c r="ED118" s="105"/>
      <c r="EE118" s="105"/>
      <c r="EF118" s="105"/>
      <c r="EG118" s="105"/>
      <c r="EH118" s="105"/>
      <c r="EI118" s="105"/>
      <c r="EJ118" s="105"/>
      <c r="EK118" s="105"/>
      <c r="EL118" s="105"/>
      <c r="EM118" s="105"/>
      <c r="EN118" s="105"/>
      <c r="EO118" s="105"/>
      <c r="EP118" s="105"/>
      <c r="EQ118" s="105"/>
      <c r="ER118" s="105"/>
      <c r="ES118" s="105"/>
      <c r="ET118" s="105"/>
      <c r="EU118" s="105"/>
      <c r="EV118" s="105"/>
      <c r="EW118" s="105"/>
      <c r="EX118" s="105"/>
      <c r="EY118" s="105"/>
      <c r="EZ118" s="105"/>
      <c r="FA118" s="105"/>
      <c r="FB118" s="105"/>
      <c r="FC118" s="105"/>
      <c r="FD118" s="105"/>
      <c r="FE118" s="105"/>
      <c r="FF118" s="105"/>
      <c r="FG118" s="105"/>
      <c r="FH118" s="105"/>
      <c r="FI118" s="105"/>
      <c r="FJ118" s="105"/>
      <c r="FK118" s="105"/>
      <c r="FL118" s="105"/>
      <c r="FM118" s="105"/>
      <c r="FN118" s="105"/>
      <c r="FO118" s="105"/>
      <c r="FP118" s="105"/>
      <c r="FQ118" s="105"/>
      <c r="FR118" s="105"/>
      <c r="FS118" s="105"/>
      <c r="FT118" s="105"/>
      <c r="FU118" s="105"/>
      <c r="FV118" s="105"/>
      <c r="FW118" s="105"/>
      <c r="FX118" s="105"/>
      <c r="FY118" s="105"/>
      <c r="FZ118" s="105"/>
      <c r="GA118" s="105"/>
      <c r="GB118" s="105"/>
      <c r="GC118" s="105"/>
      <c r="GD118" s="105"/>
      <c r="GE118" s="105"/>
      <c r="GF118" s="105"/>
      <c r="GG118" s="105"/>
      <c r="GH118" s="105"/>
      <c r="GI118" s="105"/>
      <c r="GJ118" s="105"/>
      <c r="GK118" s="105"/>
      <c r="GL118" s="105"/>
      <c r="GM118" s="105"/>
      <c r="GN118" s="105"/>
      <c r="GO118" s="105"/>
      <c r="GP118" s="105"/>
      <c r="GQ118" s="105"/>
      <c r="GR118" s="105"/>
      <c r="GS118" s="105"/>
      <c r="GT118" s="105"/>
      <c r="GU118" s="105"/>
      <c r="GV118" s="105"/>
      <c r="GW118" s="105"/>
      <c r="GX118" s="105"/>
      <c r="GY118" s="105"/>
      <c r="GZ118" s="105"/>
      <c r="HA118" s="105"/>
      <c r="HB118" s="105"/>
      <c r="HC118" s="105"/>
      <c r="HD118" s="105"/>
      <c r="HE118" s="105"/>
      <c r="HF118" s="105"/>
      <c r="HG118" s="105"/>
      <c r="HH118" s="105"/>
      <c r="HI118" s="105"/>
      <c r="HJ118" s="105"/>
      <c r="HK118" s="105"/>
      <c r="HL118" s="105"/>
      <c r="HM118" s="105"/>
      <c r="HN118" s="105"/>
      <c r="HO118" s="105"/>
      <c r="HP118" s="105"/>
      <c r="HQ118" s="105"/>
      <c r="HR118" s="105"/>
      <c r="HS118" s="105"/>
      <c r="HT118" s="105"/>
      <c r="HU118" s="105"/>
      <c r="HV118" s="105"/>
      <c r="HW118" s="105"/>
      <c r="HX118" s="105"/>
      <c r="HY118" s="105"/>
      <c r="HZ118" s="105"/>
      <c r="IA118" s="105"/>
      <c r="IB118" s="105"/>
      <c r="IC118" s="105"/>
      <c r="ID118" s="105"/>
      <c r="IE118" s="105"/>
      <c r="IF118" s="105"/>
      <c r="IG118" s="105"/>
      <c r="IH118" s="105"/>
      <c r="II118" s="105"/>
      <c r="IJ118" s="105"/>
      <c r="IK118" s="105"/>
      <c r="IL118" s="105"/>
      <c r="IM118" s="105"/>
      <c r="IN118" s="105"/>
      <c r="IO118" s="105"/>
      <c r="IP118" s="105"/>
      <c r="IQ118" s="105"/>
      <c r="IR118" s="105"/>
      <c r="IS118" s="105"/>
      <c r="IT118" s="105"/>
      <c r="IU118" s="105"/>
      <c r="IV118" s="105"/>
    </row>
    <row r="119" ht="12.75" customHeight="1"/>
    <row r="120" spans="2:256" ht="12.75" customHeight="1">
      <c r="B120" s="695" t="s">
        <v>575</v>
      </c>
      <c r="C120" s="695"/>
      <c r="D120" s="96"/>
      <c r="E120" s="177" t="str">
        <f>IF(E121="...","Preenchido",IF(E121="Por favor preencha todas as células em aberto. Se não existirem ocorrências a registar deverá introduzir o número zero.","Por preencher","Preenchido com erros!"))</f>
        <v>Por preencher</v>
      </c>
      <c r="F120" s="98"/>
      <c r="G120" s="99" t="str">
        <f>IF('III - Mapas'!H689&lt;&gt;0,"Por favor preencha todas as células em aberto. Se não existirem ocorrências a registar deverá introduzir o número zero.",IF('III - Mapas'!I689="ERRO","O nº de processos decididos, referido no ponto 6.3.5, deverá corresponder à soma do nº de processos referidos nos pontos 6.3.2 e 6.3.3.","..."))</f>
        <v>Por favor preencha todas as células em aberto. Se não existirem ocorrências a registar deverá introduzir o número zero.</v>
      </c>
      <c r="H120" s="100"/>
      <c r="I120" s="100"/>
      <c r="J120" s="100"/>
      <c r="K120" s="100"/>
      <c r="L120" s="100"/>
      <c r="M120" s="100"/>
      <c r="N120" s="100"/>
      <c r="O120" s="100"/>
      <c r="P120" s="110"/>
      <c r="Q120" s="110"/>
      <c r="R120" s="110"/>
      <c r="S120" s="110"/>
      <c r="T120" s="110"/>
      <c r="U120" s="110"/>
      <c r="V120" s="110"/>
      <c r="W120" s="110"/>
      <c r="X120" s="110"/>
      <c r="Y120" s="110"/>
      <c r="Z120" s="110"/>
      <c r="AA120" s="110"/>
      <c r="AB120" s="110"/>
      <c r="AC120" s="110"/>
      <c r="AD120" s="110"/>
      <c r="AE120" s="110"/>
      <c r="AF120" s="110"/>
      <c r="AG120" s="110"/>
      <c r="AH120" s="110"/>
      <c r="AI120" s="110"/>
      <c r="AJ120" s="110"/>
      <c r="AK120" s="110"/>
      <c r="AL120" s="110"/>
      <c r="AM120" s="110"/>
      <c r="AN120" s="110"/>
      <c r="AO120" s="110"/>
      <c r="AP120" s="110"/>
      <c r="AQ120" s="110"/>
      <c r="AR120" s="110"/>
      <c r="AS120" s="110"/>
      <c r="AT120" s="110"/>
      <c r="AU120" s="110"/>
      <c r="AV120" s="110"/>
      <c r="AW120" s="110"/>
      <c r="AX120" s="110"/>
      <c r="AY120" s="110"/>
      <c r="AZ120" s="110"/>
      <c r="BA120" s="110"/>
      <c r="BB120" s="110"/>
      <c r="BC120" s="110"/>
      <c r="BD120" s="110"/>
      <c r="BE120" s="110"/>
      <c r="BF120" s="110"/>
      <c r="BG120" s="110"/>
      <c r="BH120" s="110"/>
      <c r="BI120" s="110"/>
      <c r="BJ120" s="110"/>
      <c r="BK120" s="110"/>
      <c r="BL120" s="110"/>
      <c r="BM120" s="110"/>
      <c r="BN120" s="110"/>
      <c r="BO120" s="110"/>
      <c r="BP120" s="110"/>
      <c r="BQ120" s="110"/>
      <c r="BR120" s="110"/>
      <c r="BS120" s="110"/>
      <c r="BT120" s="110"/>
      <c r="BU120" s="110"/>
      <c r="BV120" s="110"/>
      <c r="BW120" s="110"/>
      <c r="BX120" s="110"/>
      <c r="BY120" s="110"/>
      <c r="BZ120" s="110"/>
      <c r="CA120" s="110"/>
      <c r="CB120" s="110"/>
      <c r="CC120" s="110"/>
      <c r="CD120" s="110"/>
      <c r="CE120" s="110"/>
      <c r="CF120" s="110"/>
      <c r="CG120" s="110"/>
      <c r="CH120" s="110"/>
      <c r="CI120" s="110"/>
      <c r="CJ120" s="110"/>
      <c r="CK120" s="110"/>
      <c r="CL120" s="110"/>
      <c r="CM120" s="110"/>
      <c r="CN120" s="110"/>
      <c r="CO120" s="110"/>
      <c r="CP120" s="110"/>
      <c r="CQ120" s="110"/>
      <c r="CR120" s="110"/>
      <c r="CS120" s="110"/>
      <c r="CT120" s="110"/>
      <c r="CU120" s="110"/>
      <c r="CV120" s="110"/>
      <c r="CW120" s="110"/>
      <c r="CX120" s="110"/>
      <c r="CY120" s="110"/>
      <c r="CZ120" s="110"/>
      <c r="DA120" s="110"/>
      <c r="DB120" s="110"/>
      <c r="DC120" s="110"/>
      <c r="DD120" s="110"/>
      <c r="DE120" s="110"/>
      <c r="DF120" s="110"/>
      <c r="DG120" s="110"/>
      <c r="DH120" s="110"/>
      <c r="DI120" s="110"/>
      <c r="DJ120" s="110"/>
      <c r="DK120" s="110"/>
      <c r="DL120" s="110"/>
      <c r="DM120" s="110"/>
      <c r="DN120" s="110"/>
      <c r="DO120" s="110"/>
      <c r="DP120" s="110"/>
      <c r="DQ120" s="110"/>
      <c r="DR120" s="110"/>
      <c r="DS120" s="110"/>
      <c r="DT120" s="110"/>
      <c r="DU120" s="110"/>
      <c r="DV120" s="110"/>
      <c r="DW120" s="110"/>
      <c r="DX120" s="110"/>
      <c r="DY120" s="110"/>
      <c r="DZ120" s="110"/>
      <c r="EA120" s="110"/>
      <c r="EB120" s="110"/>
      <c r="EC120" s="110"/>
      <c r="ED120" s="110"/>
      <c r="EE120" s="110"/>
      <c r="EF120" s="110"/>
      <c r="EG120" s="110"/>
      <c r="EH120" s="110"/>
      <c r="EI120" s="110"/>
      <c r="EJ120" s="110"/>
      <c r="EK120" s="110"/>
      <c r="EL120" s="110"/>
      <c r="EM120" s="110"/>
      <c r="EN120" s="110"/>
      <c r="EO120" s="110"/>
      <c r="EP120" s="110"/>
      <c r="EQ120" s="110"/>
      <c r="ER120" s="110"/>
      <c r="ES120" s="110"/>
      <c r="ET120" s="110"/>
      <c r="EU120" s="110"/>
      <c r="EV120" s="110"/>
      <c r="EW120" s="110"/>
      <c r="EX120" s="110"/>
      <c r="EY120" s="110"/>
      <c r="EZ120" s="110"/>
      <c r="FA120" s="110"/>
      <c r="FB120" s="110"/>
      <c r="FC120" s="110"/>
      <c r="FD120" s="110"/>
      <c r="FE120" s="110"/>
      <c r="FF120" s="110"/>
      <c r="FG120" s="110"/>
      <c r="FH120" s="110"/>
      <c r="FI120" s="110"/>
      <c r="FJ120" s="110"/>
      <c r="FK120" s="110"/>
      <c r="FL120" s="110"/>
      <c r="FM120" s="110"/>
      <c r="FN120" s="110"/>
      <c r="FO120" s="110"/>
      <c r="FP120" s="110"/>
      <c r="FQ120" s="110"/>
      <c r="FR120" s="110"/>
      <c r="FS120" s="110"/>
      <c r="FT120" s="110"/>
      <c r="FU120" s="110"/>
      <c r="FV120" s="110"/>
      <c r="FW120" s="110"/>
      <c r="FX120" s="110"/>
      <c r="FY120" s="110"/>
      <c r="FZ120" s="110"/>
      <c r="GA120" s="110"/>
      <c r="GB120" s="110"/>
      <c r="GC120" s="110"/>
      <c r="GD120" s="110"/>
      <c r="GE120" s="110"/>
      <c r="GF120" s="110"/>
      <c r="GG120" s="110"/>
      <c r="GH120" s="110"/>
      <c r="GI120" s="110"/>
      <c r="GJ120" s="110"/>
      <c r="GK120" s="110"/>
      <c r="GL120" s="110"/>
      <c r="GM120" s="110"/>
      <c r="GN120" s="110"/>
      <c r="GO120" s="110"/>
      <c r="GP120" s="110"/>
      <c r="GQ120" s="110"/>
      <c r="GR120" s="110"/>
      <c r="GS120" s="110"/>
      <c r="GT120" s="110"/>
      <c r="GU120" s="110"/>
      <c r="GV120" s="110"/>
      <c r="GW120" s="110"/>
      <c r="GX120" s="110"/>
      <c r="GY120" s="110"/>
      <c r="GZ120" s="110"/>
      <c r="HA120" s="110"/>
      <c r="HB120" s="110"/>
      <c r="HC120" s="110"/>
      <c r="HD120" s="110"/>
      <c r="HE120" s="110"/>
      <c r="HF120" s="110"/>
      <c r="HG120" s="110"/>
      <c r="HH120" s="110"/>
      <c r="HI120" s="110"/>
      <c r="HJ120" s="110"/>
      <c r="HK120" s="110"/>
      <c r="HL120" s="110"/>
      <c r="HM120" s="110"/>
      <c r="HN120" s="110"/>
      <c r="HO120" s="110"/>
      <c r="HP120" s="110"/>
      <c r="HQ120" s="110"/>
      <c r="HR120" s="110"/>
      <c r="HS120" s="110"/>
      <c r="HT120" s="110"/>
      <c r="HU120" s="110"/>
      <c r="HV120" s="110"/>
      <c r="HW120" s="110"/>
      <c r="HX120" s="110"/>
      <c r="HY120" s="110"/>
      <c r="HZ120" s="110"/>
      <c r="IA120" s="110"/>
      <c r="IB120" s="110"/>
      <c r="IC120" s="110"/>
      <c r="ID120" s="110"/>
      <c r="IE120" s="110"/>
      <c r="IF120" s="110"/>
      <c r="IG120" s="110"/>
      <c r="IH120" s="110"/>
      <c r="II120" s="110"/>
      <c r="IJ120" s="110"/>
      <c r="IK120" s="110"/>
      <c r="IL120" s="110"/>
      <c r="IM120" s="110"/>
      <c r="IN120" s="110"/>
      <c r="IO120" s="110"/>
      <c r="IP120" s="110"/>
      <c r="IQ120" s="110"/>
      <c r="IR120" s="110"/>
      <c r="IS120" s="110"/>
      <c r="IT120" s="110"/>
      <c r="IU120" s="110"/>
      <c r="IV120" s="110"/>
    </row>
    <row r="121" spans="2:256" ht="12.75" customHeight="1">
      <c r="B121" s="696"/>
      <c r="C121" s="696"/>
      <c r="D121" s="96"/>
      <c r="E121" s="109" t="str">
        <f>G120</f>
        <v>Por favor preencha todas as células em aberto. Se não existirem ocorrências a registar deverá introduzir o número zero.</v>
      </c>
      <c r="F121" s="109"/>
      <c r="G121" s="109"/>
      <c r="H121" s="109"/>
      <c r="I121" s="109"/>
      <c r="J121" s="109"/>
      <c r="K121" s="109"/>
      <c r="L121" s="109"/>
      <c r="M121" s="109"/>
      <c r="N121" s="109"/>
      <c r="O121" s="109"/>
      <c r="P121" s="105"/>
      <c r="Q121" s="105"/>
      <c r="R121" s="105"/>
      <c r="S121" s="105"/>
      <c r="T121" s="105"/>
      <c r="U121" s="105"/>
      <c r="V121" s="105"/>
      <c r="W121" s="105"/>
      <c r="X121" s="105"/>
      <c r="Y121" s="105"/>
      <c r="Z121" s="105"/>
      <c r="AA121" s="105"/>
      <c r="AB121" s="105"/>
      <c r="AC121" s="105"/>
      <c r="AD121" s="105"/>
      <c r="AE121" s="105"/>
      <c r="AF121" s="105"/>
      <c r="AG121" s="105"/>
      <c r="AH121" s="105"/>
      <c r="AI121" s="105"/>
      <c r="AJ121" s="105"/>
      <c r="AK121" s="105"/>
      <c r="AL121" s="105"/>
      <c r="AM121" s="105"/>
      <c r="AN121" s="105"/>
      <c r="AO121" s="105"/>
      <c r="AP121" s="105"/>
      <c r="AQ121" s="105"/>
      <c r="AR121" s="105"/>
      <c r="AS121" s="105"/>
      <c r="AT121" s="105"/>
      <c r="AU121" s="105"/>
      <c r="AV121" s="105"/>
      <c r="AW121" s="105"/>
      <c r="AX121" s="105"/>
      <c r="AY121" s="105"/>
      <c r="AZ121" s="105"/>
      <c r="BA121" s="105"/>
      <c r="BB121" s="105"/>
      <c r="BC121" s="105"/>
      <c r="BD121" s="105"/>
      <c r="BE121" s="105"/>
      <c r="BF121" s="105"/>
      <c r="BG121" s="105"/>
      <c r="BH121" s="105"/>
      <c r="BI121" s="105"/>
      <c r="BJ121" s="105"/>
      <c r="BK121" s="105"/>
      <c r="BL121" s="105"/>
      <c r="BM121" s="105"/>
      <c r="BN121" s="105"/>
      <c r="BO121" s="105"/>
      <c r="BP121" s="105"/>
      <c r="BQ121" s="105"/>
      <c r="BR121" s="105"/>
      <c r="BS121" s="105"/>
      <c r="BT121" s="105"/>
      <c r="BU121" s="105"/>
      <c r="BV121" s="105"/>
      <c r="BW121" s="105"/>
      <c r="BX121" s="105"/>
      <c r="BY121" s="105"/>
      <c r="BZ121" s="105"/>
      <c r="CA121" s="105"/>
      <c r="CB121" s="105"/>
      <c r="CC121" s="105"/>
      <c r="CD121" s="105"/>
      <c r="CE121" s="105"/>
      <c r="CF121" s="105"/>
      <c r="CG121" s="105"/>
      <c r="CH121" s="105"/>
      <c r="CI121" s="105"/>
      <c r="CJ121" s="105"/>
      <c r="CK121" s="105"/>
      <c r="CL121" s="105"/>
      <c r="CM121" s="105"/>
      <c r="CN121" s="105"/>
      <c r="CO121" s="105"/>
      <c r="CP121" s="105"/>
      <c r="CQ121" s="105"/>
      <c r="CR121" s="105"/>
      <c r="CS121" s="105"/>
      <c r="CT121" s="105"/>
      <c r="CU121" s="105"/>
      <c r="CV121" s="105"/>
      <c r="CW121" s="105"/>
      <c r="CX121" s="105"/>
      <c r="CY121" s="105"/>
      <c r="CZ121" s="105"/>
      <c r="DA121" s="105"/>
      <c r="DB121" s="105"/>
      <c r="DC121" s="105"/>
      <c r="DD121" s="105"/>
      <c r="DE121" s="105"/>
      <c r="DF121" s="105"/>
      <c r="DG121" s="105"/>
      <c r="DH121" s="105"/>
      <c r="DI121" s="105"/>
      <c r="DJ121" s="105"/>
      <c r="DK121" s="105"/>
      <c r="DL121" s="105"/>
      <c r="DM121" s="105"/>
      <c r="DN121" s="105"/>
      <c r="DO121" s="105"/>
      <c r="DP121" s="105"/>
      <c r="DQ121" s="105"/>
      <c r="DR121" s="105"/>
      <c r="DS121" s="105"/>
      <c r="DT121" s="105"/>
      <c r="DU121" s="105"/>
      <c r="DV121" s="105"/>
      <c r="DW121" s="105"/>
      <c r="DX121" s="105"/>
      <c r="DY121" s="105"/>
      <c r="DZ121" s="105"/>
      <c r="EA121" s="105"/>
      <c r="EB121" s="105"/>
      <c r="EC121" s="105"/>
      <c r="ED121" s="105"/>
      <c r="EE121" s="105"/>
      <c r="EF121" s="105"/>
      <c r="EG121" s="105"/>
      <c r="EH121" s="105"/>
      <c r="EI121" s="105"/>
      <c r="EJ121" s="105"/>
      <c r="EK121" s="105"/>
      <c r="EL121" s="105"/>
      <c r="EM121" s="105"/>
      <c r="EN121" s="105"/>
      <c r="EO121" s="105"/>
      <c r="EP121" s="105"/>
      <c r="EQ121" s="105"/>
      <c r="ER121" s="105"/>
      <c r="ES121" s="105"/>
      <c r="ET121" s="105"/>
      <c r="EU121" s="105"/>
      <c r="EV121" s="105"/>
      <c r="EW121" s="105"/>
      <c r="EX121" s="105"/>
      <c r="EY121" s="105"/>
      <c r="EZ121" s="105"/>
      <c r="FA121" s="105"/>
      <c r="FB121" s="105"/>
      <c r="FC121" s="105"/>
      <c r="FD121" s="105"/>
      <c r="FE121" s="105"/>
      <c r="FF121" s="105"/>
      <c r="FG121" s="105"/>
      <c r="FH121" s="105"/>
      <c r="FI121" s="105"/>
      <c r="FJ121" s="105"/>
      <c r="FK121" s="105"/>
      <c r="FL121" s="105"/>
      <c r="FM121" s="105"/>
      <c r="FN121" s="105"/>
      <c r="FO121" s="105"/>
      <c r="FP121" s="105"/>
      <c r="FQ121" s="105"/>
      <c r="FR121" s="105"/>
      <c r="FS121" s="105"/>
      <c r="FT121" s="105"/>
      <c r="FU121" s="105"/>
      <c r="FV121" s="105"/>
      <c r="FW121" s="105"/>
      <c r="FX121" s="105"/>
      <c r="FY121" s="105"/>
      <c r="FZ121" s="105"/>
      <c r="GA121" s="105"/>
      <c r="GB121" s="105"/>
      <c r="GC121" s="105"/>
      <c r="GD121" s="105"/>
      <c r="GE121" s="105"/>
      <c r="GF121" s="105"/>
      <c r="GG121" s="105"/>
      <c r="GH121" s="105"/>
      <c r="GI121" s="105"/>
      <c r="GJ121" s="105"/>
      <c r="GK121" s="105"/>
      <c r="GL121" s="105"/>
      <c r="GM121" s="105"/>
      <c r="GN121" s="105"/>
      <c r="GO121" s="105"/>
      <c r="GP121" s="105"/>
      <c r="GQ121" s="105"/>
      <c r="GR121" s="105"/>
      <c r="GS121" s="105"/>
      <c r="GT121" s="105"/>
      <c r="GU121" s="105"/>
      <c r="GV121" s="105"/>
      <c r="GW121" s="105"/>
      <c r="GX121" s="105"/>
      <c r="GY121" s="105"/>
      <c r="GZ121" s="105"/>
      <c r="HA121" s="105"/>
      <c r="HB121" s="105"/>
      <c r="HC121" s="105"/>
      <c r="HD121" s="105"/>
      <c r="HE121" s="105"/>
      <c r="HF121" s="105"/>
      <c r="HG121" s="105"/>
      <c r="HH121" s="105"/>
      <c r="HI121" s="105"/>
      <c r="HJ121" s="105"/>
      <c r="HK121" s="105"/>
      <c r="HL121" s="105"/>
      <c r="HM121" s="105"/>
      <c r="HN121" s="105"/>
      <c r="HO121" s="105"/>
      <c r="HP121" s="105"/>
      <c r="HQ121" s="105"/>
      <c r="HR121" s="105"/>
      <c r="HS121" s="105"/>
      <c r="HT121" s="105"/>
      <c r="HU121" s="105"/>
      <c r="HV121" s="105"/>
      <c r="HW121" s="105"/>
      <c r="HX121" s="105"/>
      <c r="HY121" s="105"/>
      <c r="HZ121" s="105"/>
      <c r="IA121" s="105"/>
      <c r="IB121" s="105"/>
      <c r="IC121" s="105"/>
      <c r="ID121" s="105"/>
      <c r="IE121" s="105"/>
      <c r="IF121" s="105"/>
      <c r="IG121" s="105"/>
      <c r="IH121" s="105"/>
      <c r="II121" s="105"/>
      <c r="IJ121" s="105"/>
      <c r="IK121" s="105"/>
      <c r="IL121" s="105"/>
      <c r="IM121" s="105"/>
      <c r="IN121" s="105"/>
      <c r="IO121" s="105"/>
      <c r="IP121" s="105"/>
      <c r="IQ121" s="105"/>
      <c r="IR121" s="105"/>
      <c r="IS121" s="105"/>
      <c r="IT121" s="105"/>
      <c r="IU121" s="105"/>
      <c r="IV121" s="105"/>
    </row>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row r="1001" ht="12.75" customHeight="1"/>
    <row r="1002" ht="12.75" customHeight="1"/>
    <row r="1003" ht="12.75" customHeight="1"/>
    <row r="1004" ht="12.75" customHeight="1"/>
    <row r="1005" ht="12.75" customHeight="1"/>
    <row r="1006" ht="12.75" customHeight="1"/>
    <row r="1007" ht="12.75" customHeight="1"/>
    <row r="1008" ht="12.75" customHeight="1"/>
    <row r="1009" ht="12.75" customHeight="1"/>
    <row r="1010" ht="12.75" customHeight="1"/>
    <row r="1011" ht="12.75" customHeight="1"/>
    <row r="1012" ht="12.75" customHeight="1"/>
    <row r="1013" ht="12.75" customHeight="1"/>
    <row r="1014" ht="12.75" customHeight="1"/>
    <row r="1015" ht="12.75" customHeight="1"/>
    <row r="1016" ht="12.75" customHeight="1"/>
    <row r="1017" ht="12.75" customHeight="1"/>
    <row r="1018" ht="12.75" customHeight="1"/>
    <row r="1019" ht="12.75" customHeight="1"/>
    <row r="1020" ht="12.75" customHeight="1"/>
    <row r="1021" ht="12.75" customHeight="1"/>
    <row r="1022" ht="12.75" customHeight="1"/>
    <row r="1023" ht="12.75" customHeight="1"/>
    <row r="1024" ht="12.75" customHeight="1"/>
    <row r="1025" ht="12.75" customHeight="1"/>
    <row r="1026" ht="12.75" customHeight="1"/>
    <row r="1027" ht="12.75" customHeight="1"/>
    <row r="1028" ht="12.75" customHeight="1"/>
    <row r="1029" ht="12.75" customHeight="1"/>
    <row r="1030" ht="12.75" customHeight="1"/>
    <row r="1031" ht="12.75" customHeight="1"/>
    <row r="1032" ht="12.75" customHeight="1"/>
    <row r="1033" ht="12.75" customHeight="1"/>
    <row r="1034" ht="12.75" customHeight="1"/>
    <row r="1035" ht="12.75" customHeight="1"/>
    <row r="1036" ht="12.75" customHeight="1"/>
    <row r="1037" ht="12.75" customHeight="1"/>
    <row r="1038" ht="12.75" customHeight="1"/>
    <row r="1039" ht="12.75" customHeight="1"/>
    <row r="1040" ht="12.75" customHeight="1"/>
    <row r="1041" ht="12.75" customHeight="1"/>
    <row r="1042" ht="12.75" customHeight="1"/>
    <row r="1043" ht="12.75" customHeight="1"/>
    <row r="1044" ht="12.75" customHeight="1"/>
    <row r="1045" ht="12.75" customHeight="1"/>
    <row r="1046" ht="12.75" customHeight="1"/>
    <row r="1047" ht="12.75" customHeight="1"/>
    <row r="1048" ht="12.75" customHeight="1"/>
    <row r="1049" ht="12.75" customHeight="1"/>
    <row r="1050" ht="12.75" customHeight="1"/>
    <row r="1051" ht="12.75" customHeight="1"/>
    <row r="1052" ht="12.75" customHeight="1"/>
    <row r="1053" ht="12.75" customHeight="1"/>
    <row r="1054" ht="12.75" customHeight="1"/>
    <row r="1055" ht="12.75" customHeight="1"/>
    <row r="1056" ht="12.75" customHeight="1"/>
    <row r="1057" ht="12.75" customHeight="1"/>
    <row r="1058" ht="12.75" customHeight="1"/>
    <row r="1059" ht="12.75" customHeight="1"/>
    <row r="1060" ht="12.75" customHeight="1"/>
    <row r="1061" ht="12.75" customHeight="1"/>
    <row r="1062" ht="12.75" customHeight="1"/>
    <row r="1063" ht="12.75" customHeight="1"/>
    <row r="1064" ht="12.75" customHeight="1"/>
    <row r="1065" ht="12.75" customHeight="1"/>
    <row r="1066" ht="12.75" customHeight="1"/>
    <row r="1067" ht="12.75" customHeight="1"/>
    <row r="1068" ht="12.75" customHeight="1"/>
    <row r="1069" ht="12.75" customHeight="1"/>
    <row r="1070" ht="12.75" customHeight="1"/>
    <row r="1071" ht="12.75" customHeight="1"/>
    <row r="1072" ht="12.75" customHeight="1"/>
    <row r="1073" ht="12.75" customHeight="1"/>
    <row r="1074" ht="12.75" customHeight="1"/>
    <row r="1075" ht="12.75" customHeight="1"/>
    <row r="1076" ht="12.75" customHeight="1"/>
    <row r="1077" ht="12.75" customHeight="1"/>
    <row r="1078" ht="12.75" customHeight="1"/>
    <row r="1079" ht="12.75" customHeight="1"/>
    <row r="1080" ht="12.75" customHeight="1"/>
    <row r="1081" ht="12.75" customHeight="1"/>
    <row r="1082" ht="12.75" customHeight="1"/>
    <row r="1083" ht="12.75" customHeight="1"/>
    <row r="1084" ht="12.75" customHeight="1"/>
    <row r="1085" ht="12.75" customHeight="1"/>
    <row r="1086" ht="12.75" customHeight="1"/>
    <row r="1087" ht="12.75" customHeight="1"/>
    <row r="1088" ht="12.75" customHeight="1"/>
    <row r="1089" ht="12.75" customHeight="1"/>
    <row r="1090" ht="12.75" customHeight="1"/>
    <row r="1091" ht="12.75" customHeight="1"/>
    <row r="1092" ht="12.75" customHeight="1"/>
    <row r="1093" ht="12.75" customHeight="1"/>
    <row r="1094" ht="12.75" customHeight="1"/>
    <row r="1095" ht="12.75" customHeight="1"/>
    <row r="1096" ht="12.75" customHeight="1"/>
    <row r="1097" ht="12.75" customHeight="1"/>
    <row r="1098" ht="12.75" customHeight="1"/>
    <row r="1099" ht="12.75" customHeight="1"/>
    <row r="1100" ht="12.75" customHeight="1"/>
    <row r="1101" ht="12.75" customHeight="1"/>
    <row r="1102" ht="12.75" customHeight="1"/>
    <row r="1103" ht="12.75" customHeight="1"/>
    <row r="1104" ht="12.75" customHeight="1"/>
    <row r="1105" ht="12.75" customHeight="1"/>
    <row r="1106" ht="12.75" customHeight="1"/>
    <row r="1107" ht="12.75" customHeight="1"/>
    <row r="1108" ht="12.75" customHeight="1"/>
    <row r="1109" ht="12.75" customHeight="1"/>
    <row r="1110" ht="12.75" customHeight="1"/>
    <row r="1111" ht="12.75" customHeight="1"/>
    <row r="1112" ht="12.75" customHeight="1"/>
    <row r="1113" ht="12.75" customHeight="1"/>
    <row r="1114" ht="12.75" customHeight="1"/>
    <row r="1115" ht="12.75" customHeight="1"/>
    <row r="1116" ht="12.75" customHeight="1"/>
    <row r="1117" ht="12.75" customHeight="1"/>
    <row r="1118" ht="12.75" customHeight="1"/>
    <row r="1119" ht="12.75" customHeight="1"/>
    <row r="1120" ht="12.75" customHeight="1"/>
    <row r="1121" ht="12.75" customHeight="1"/>
    <row r="1122" ht="12.75" customHeight="1"/>
    <row r="1123" ht="12.75" customHeight="1"/>
    <row r="1124" ht="12.75" customHeight="1"/>
    <row r="1125" ht="12.75" customHeight="1"/>
    <row r="1126" ht="12.75" customHeight="1"/>
    <row r="1127" ht="12.75" customHeight="1"/>
    <row r="1128" ht="12.75" customHeight="1"/>
    <row r="1129" ht="12.75" customHeight="1"/>
    <row r="1130" ht="12.75" customHeight="1"/>
    <row r="1131" ht="12.75" customHeight="1"/>
    <row r="1132" ht="12.75" customHeight="1"/>
    <row r="1133" ht="12.75" customHeight="1"/>
    <row r="1134" ht="12.75" customHeight="1"/>
    <row r="1135" ht="12.75" customHeight="1"/>
    <row r="1136" ht="12.75" customHeight="1"/>
    <row r="1137" ht="12.75" customHeight="1"/>
    <row r="1138" ht="12.75" customHeight="1"/>
    <row r="1139" ht="12.75" customHeight="1"/>
    <row r="1140" ht="12.75" customHeight="1"/>
    <row r="1141" ht="12.75" customHeight="1"/>
    <row r="1142" ht="12.75" customHeight="1"/>
    <row r="1143" ht="12.75" customHeight="1"/>
    <row r="1144" ht="12.75" customHeight="1"/>
    <row r="1145" ht="12.75" customHeight="1"/>
    <row r="1146" ht="12.75" customHeight="1"/>
    <row r="1147" ht="12.75" customHeight="1"/>
    <row r="1148" ht="12.75" customHeight="1"/>
    <row r="1149" ht="12.75" customHeight="1"/>
    <row r="1150" ht="12.75" customHeight="1"/>
    <row r="1151" ht="12.75" customHeight="1"/>
    <row r="1152" ht="12.75" customHeight="1"/>
    <row r="1153" ht="12.75" customHeight="1"/>
    <row r="1154" ht="12.75" customHeight="1"/>
    <row r="1155" ht="12.75" customHeight="1"/>
    <row r="1156" ht="12.75" customHeight="1"/>
    <row r="1157" ht="12.75" customHeight="1"/>
    <row r="1158" ht="12.75" customHeight="1"/>
    <row r="1159" ht="12.75" customHeight="1"/>
    <row r="1160" ht="12.75" customHeight="1"/>
    <row r="1161" ht="12.75" customHeight="1"/>
    <row r="1162" ht="12.75" customHeight="1"/>
    <row r="1163" ht="12.75" customHeight="1"/>
    <row r="1164" ht="12.75" customHeight="1"/>
    <row r="1165" ht="12.75" customHeight="1"/>
    <row r="1166" ht="12.75" customHeight="1"/>
    <row r="1167" ht="12.75" customHeight="1"/>
    <row r="1168" ht="12.75" customHeight="1"/>
    <row r="1169" ht="12.75" customHeight="1"/>
    <row r="1170" ht="12.75" customHeight="1"/>
    <row r="1171" ht="12.75" customHeight="1"/>
    <row r="1172" ht="12.75" customHeight="1"/>
    <row r="1173" ht="12.75" customHeight="1"/>
    <row r="1174" ht="12.75" customHeight="1"/>
    <row r="1175" ht="12.75" customHeight="1"/>
    <row r="1176" ht="12.75" customHeight="1"/>
    <row r="1177" ht="12.75" customHeight="1"/>
    <row r="1178" ht="12.75" customHeight="1"/>
    <row r="1179" ht="12.75" customHeight="1"/>
    <row r="1180" ht="12.75" customHeight="1"/>
    <row r="1181" ht="12.75" customHeight="1"/>
    <row r="1182" ht="12.75" customHeight="1"/>
    <row r="1183" ht="12.75" customHeight="1"/>
    <row r="1184" ht="12.75" customHeight="1"/>
    <row r="1185" ht="12.75" customHeight="1"/>
    <row r="1186" ht="12.75" customHeight="1"/>
    <row r="1187" ht="12.75" customHeight="1"/>
    <row r="1188" ht="12.75" customHeight="1"/>
    <row r="1189" ht="12.75" customHeight="1"/>
    <row r="1190" ht="12.75" customHeight="1"/>
    <row r="1191" ht="12.75" customHeight="1"/>
    <row r="1192" ht="12.75" customHeight="1"/>
    <row r="1193" ht="12.75" customHeight="1"/>
    <row r="1194" ht="12.75" customHeight="1"/>
    <row r="1195" ht="12.75" customHeight="1"/>
    <row r="1196" ht="12.75" customHeight="1"/>
    <row r="1197" ht="12.75" customHeight="1"/>
    <row r="1198" ht="12.75" customHeight="1"/>
    <row r="1199" ht="12.75" customHeight="1"/>
    <row r="1200" ht="12.75" customHeight="1"/>
    <row r="1201" ht="12.75" customHeight="1"/>
    <row r="1202" ht="12.75" customHeight="1"/>
    <row r="1203" ht="12.75" customHeight="1"/>
    <row r="1204" ht="12.75" customHeight="1"/>
    <row r="1205" ht="12.75" customHeight="1"/>
    <row r="1206" ht="12.75" customHeight="1"/>
    <row r="1207" ht="12.75" customHeight="1"/>
    <row r="1208" ht="12.75" customHeight="1"/>
    <row r="1209" ht="12.75" customHeight="1"/>
    <row r="1210" ht="12.75" customHeight="1"/>
    <row r="1211" ht="12.75" customHeight="1"/>
    <row r="1212" ht="12.75" customHeight="1"/>
    <row r="1213" ht="12.75" customHeight="1"/>
    <row r="1214" ht="12.75" customHeight="1"/>
    <row r="1215" ht="12.75" customHeight="1"/>
    <row r="1216" ht="12.75" customHeight="1"/>
    <row r="1217" ht="12.75" customHeight="1"/>
    <row r="1218" ht="12.75" customHeight="1"/>
    <row r="1219" ht="12.75" customHeight="1"/>
    <row r="1220" ht="12.75" customHeight="1"/>
    <row r="1221" ht="12.75" customHeight="1"/>
    <row r="1222" ht="12.75" customHeight="1"/>
    <row r="1223" ht="12.75" customHeight="1"/>
    <row r="1224" ht="12.75" customHeight="1"/>
    <row r="1225" ht="12.75" customHeight="1"/>
    <row r="1226" ht="12.75" customHeight="1"/>
    <row r="1227" ht="12.75" customHeight="1"/>
    <row r="1228" ht="12.75" customHeight="1"/>
    <row r="1229" ht="12.75" customHeight="1"/>
    <row r="1230" ht="12.75" customHeight="1"/>
    <row r="1231" ht="12.75" customHeight="1"/>
    <row r="1232" ht="12.75" customHeight="1"/>
    <row r="1233" ht="12.75" customHeight="1"/>
    <row r="1234" ht="12.75" customHeight="1"/>
    <row r="1235" ht="12.75" customHeight="1"/>
    <row r="1236" ht="12.75" customHeight="1"/>
    <row r="1237" ht="12.75" customHeight="1"/>
    <row r="1238" ht="12.75" customHeight="1"/>
    <row r="1239" ht="12.75" customHeight="1"/>
    <row r="1240" ht="12.75" customHeight="1"/>
    <row r="1241" ht="12.75" customHeight="1"/>
    <row r="1242" ht="12.75" customHeight="1"/>
    <row r="1243" ht="12.75" customHeight="1"/>
    <row r="1244" ht="12.75" customHeight="1"/>
    <row r="1245" ht="12.75" customHeight="1"/>
    <row r="1246" ht="12.75" customHeight="1"/>
    <row r="1247" ht="12.75" customHeight="1"/>
    <row r="1248" ht="12.75" customHeight="1"/>
    <row r="1249" ht="12.75" customHeight="1"/>
    <row r="1250" ht="12.75" customHeight="1"/>
    <row r="1251" ht="12.75" customHeight="1"/>
    <row r="1252" ht="12.75" customHeight="1"/>
    <row r="1253" ht="12.75" customHeight="1"/>
    <row r="1254" ht="12.75" customHeight="1"/>
    <row r="1255" ht="12.75" customHeight="1"/>
    <row r="1256" ht="12.75" customHeight="1"/>
    <row r="1257" ht="12.75" customHeight="1"/>
    <row r="1258" ht="12.75" customHeight="1"/>
    <row r="1259" ht="12.75" customHeight="1"/>
    <row r="1260" ht="12.75" customHeight="1"/>
    <row r="1261" ht="12.75" customHeight="1"/>
    <row r="1262" ht="12.75" customHeight="1"/>
    <row r="1263" ht="12.75" customHeight="1"/>
    <row r="1264" ht="12.75" customHeight="1"/>
    <row r="1265" ht="12.75" customHeight="1"/>
    <row r="1266" ht="12.75" customHeight="1"/>
    <row r="1267" ht="12.75" customHeight="1"/>
    <row r="1268" ht="12.75" customHeight="1"/>
    <row r="1269" ht="12.75" customHeight="1"/>
    <row r="1270" ht="12.75" customHeight="1"/>
    <row r="1271" ht="12.75" customHeight="1"/>
    <row r="1272" ht="12.75" customHeight="1"/>
    <row r="1273" ht="12.75" customHeight="1"/>
    <row r="1274" ht="12.75" customHeight="1"/>
    <row r="1275" ht="12.75" customHeight="1"/>
    <row r="1276" ht="12.75" customHeight="1"/>
    <row r="1277" ht="12.75" customHeight="1"/>
    <row r="1278" ht="12.75" customHeight="1"/>
    <row r="1279" ht="12.75" customHeight="1"/>
    <row r="1280" ht="12.75" customHeight="1"/>
    <row r="1281" ht="12.75" customHeight="1"/>
    <row r="1282" ht="12.75" customHeight="1"/>
    <row r="1283" ht="12.75" customHeight="1"/>
    <row r="1284" ht="12.75" customHeight="1"/>
    <row r="1285" ht="12.75" customHeight="1"/>
    <row r="1286" ht="12.75" customHeight="1"/>
    <row r="1287" ht="12.75" customHeight="1"/>
    <row r="1288" ht="12.75" customHeight="1"/>
    <row r="1289" ht="12.75" customHeight="1"/>
    <row r="1290" ht="12.75" customHeight="1"/>
    <row r="1291" ht="12.75" customHeight="1"/>
    <row r="1292" ht="12.75" customHeight="1"/>
    <row r="1293" ht="12.75" customHeight="1"/>
    <row r="1294" ht="12.75" customHeight="1"/>
    <row r="1295" ht="12.75" customHeight="1"/>
    <row r="1296" ht="12.75" customHeight="1"/>
    <row r="1297" ht="12.75" customHeight="1"/>
    <row r="1298" ht="12.75" customHeight="1"/>
    <row r="1299" ht="12.75" customHeight="1"/>
    <row r="1300" ht="12.75" customHeight="1"/>
    <row r="1301" ht="12.75" customHeight="1"/>
    <row r="1302" ht="12.75" customHeight="1"/>
    <row r="1303" ht="12.75" customHeight="1"/>
    <row r="1304" ht="12.75" customHeight="1"/>
    <row r="1305" ht="12.75" customHeight="1"/>
    <row r="1306" ht="12.75" customHeight="1"/>
    <row r="1307" ht="12.75" customHeight="1"/>
    <row r="1308" ht="12.75" customHeight="1"/>
    <row r="1309" ht="12.75" customHeight="1"/>
    <row r="1310" ht="12.75" customHeight="1"/>
    <row r="1311" ht="12.75" customHeight="1"/>
    <row r="1312" ht="12.75" customHeight="1"/>
    <row r="1313" ht="12.75" customHeight="1"/>
    <row r="1314" ht="12.75" customHeight="1"/>
    <row r="1315" ht="12.75" customHeight="1"/>
    <row r="1316" ht="12.75" customHeight="1"/>
    <row r="1317" ht="12.75" customHeight="1"/>
    <row r="1318" ht="12.75" customHeight="1"/>
    <row r="1319" ht="12.75" customHeight="1"/>
    <row r="1320" ht="12.75" customHeight="1"/>
    <row r="1321" ht="12.75" customHeight="1"/>
    <row r="1322" ht="12.75" customHeight="1"/>
    <row r="1323" ht="12.75" customHeight="1"/>
    <row r="1324" ht="12.75" customHeight="1"/>
    <row r="1325" ht="12.75" customHeight="1"/>
    <row r="1326" ht="12.75" customHeight="1"/>
    <row r="1327" ht="12.75" customHeight="1"/>
    <row r="1328" ht="12.75" customHeight="1"/>
    <row r="1329" ht="12.75" customHeight="1"/>
    <row r="1330" ht="12.75" customHeight="1"/>
    <row r="1331" ht="12.75" customHeight="1"/>
    <row r="1332" ht="12.75" customHeight="1"/>
    <row r="1333" ht="12.75" customHeight="1"/>
    <row r="1334" ht="12.75" customHeight="1"/>
    <row r="1335" ht="12.75" customHeight="1"/>
    <row r="1336" ht="12.75" customHeight="1"/>
    <row r="1337" ht="12.75" customHeight="1"/>
    <row r="1338" ht="12.75" customHeight="1"/>
    <row r="1339" ht="12.75" customHeight="1"/>
    <row r="1340" ht="12.75" customHeight="1"/>
    <row r="1341" ht="12.75" customHeight="1"/>
    <row r="1342" ht="12.75" customHeight="1"/>
    <row r="1343" ht="12.75" customHeight="1"/>
    <row r="1344" ht="12.75" customHeight="1"/>
    <row r="1345" ht="12.75" customHeight="1"/>
    <row r="1346" ht="12.75" customHeight="1"/>
    <row r="1347" ht="12.75" customHeight="1"/>
    <row r="1348" ht="12.75" customHeight="1"/>
    <row r="1349" ht="12.75" customHeight="1"/>
    <row r="1350" ht="12.75" customHeight="1"/>
    <row r="1351" ht="12.75" customHeight="1"/>
    <row r="1352" ht="12.75" customHeight="1"/>
    <row r="1353" ht="12.75" customHeight="1"/>
    <row r="1354" ht="12.75" customHeight="1"/>
    <row r="1355" ht="12.75" customHeight="1"/>
    <row r="1356" ht="12.75" customHeight="1"/>
    <row r="1357" ht="12.75" customHeight="1"/>
    <row r="1358" ht="12.75" customHeight="1"/>
    <row r="1359" ht="12.75" customHeight="1"/>
    <row r="1360" ht="12.75" customHeight="1"/>
    <row r="1361" ht="12.75" customHeight="1"/>
    <row r="1362" ht="12.75" customHeight="1"/>
    <row r="1363" ht="12.75" customHeight="1"/>
    <row r="1364" ht="12.75" customHeight="1"/>
    <row r="1365" ht="12.75" customHeight="1"/>
    <row r="1366" ht="12.75" customHeight="1"/>
    <row r="1367" ht="12.75" customHeight="1"/>
    <row r="1368" ht="12.75" customHeight="1"/>
    <row r="1369" ht="12.75" customHeight="1"/>
    <row r="1370" ht="12.75" customHeight="1"/>
    <row r="1371" ht="12.75" customHeight="1"/>
    <row r="1372" ht="12.75" customHeight="1"/>
    <row r="1373" ht="12.75" customHeight="1"/>
    <row r="1374" ht="12.75" customHeight="1"/>
    <row r="1375" ht="12.75" customHeight="1"/>
    <row r="1376" ht="12.75" customHeight="1"/>
    <row r="1377" ht="12.75" customHeight="1"/>
    <row r="1378" ht="12.75" customHeight="1"/>
    <row r="1379" ht="12.75" customHeight="1"/>
    <row r="1380" ht="12.75" customHeight="1"/>
    <row r="1381" ht="12.75" customHeight="1"/>
    <row r="1382" ht="12.75" customHeight="1"/>
    <row r="1383" ht="12.75" customHeight="1"/>
    <row r="1384" ht="12.75" customHeight="1"/>
    <row r="1385" ht="12.75" customHeight="1"/>
    <row r="1386" ht="12.75" customHeight="1"/>
    <row r="1387" ht="12.75" customHeight="1"/>
    <row r="1388" ht="12.75" customHeight="1"/>
    <row r="1389" ht="12.75" customHeight="1"/>
    <row r="1390" ht="12.75" customHeight="1"/>
    <row r="1391" ht="12.75" customHeight="1"/>
    <row r="1392" ht="12.75" customHeight="1"/>
    <row r="1393" ht="12.75" customHeight="1"/>
    <row r="1394" ht="12.75" customHeight="1"/>
    <row r="1395" ht="12.75" customHeight="1"/>
    <row r="1396" ht="12.75" customHeight="1"/>
    <row r="1397" ht="12.75" customHeight="1"/>
    <row r="1398" ht="12.75" customHeight="1"/>
    <row r="1399" ht="12.75" customHeight="1"/>
    <row r="1400" ht="12.75" customHeight="1"/>
    <row r="1401" ht="12.75" customHeight="1"/>
    <row r="1402" ht="12.75" customHeight="1"/>
    <row r="1403" ht="12.75" customHeight="1"/>
    <row r="1404" ht="12.75" customHeight="1"/>
    <row r="1405" ht="12.75" customHeight="1"/>
    <row r="1406" ht="12.75" customHeight="1"/>
    <row r="1407" ht="12.75" customHeight="1"/>
    <row r="1408" ht="12.75" customHeight="1"/>
    <row r="1409" ht="12.75" customHeight="1"/>
    <row r="1410" ht="12.75" customHeight="1"/>
    <row r="1411" ht="12.75" customHeight="1"/>
    <row r="1412" ht="12.75" customHeight="1"/>
    <row r="1413" ht="12.75" customHeight="1"/>
    <row r="1414" ht="12.75" customHeight="1"/>
    <row r="1415" ht="12.75" customHeight="1"/>
    <row r="1416" ht="12.75" customHeight="1"/>
    <row r="1417" ht="12.75" customHeight="1"/>
    <row r="1418" ht="12.75" customHeight="1"/>
    <row r="1419" ht="12.75" customHeight="1"/>
    <row r="1420" ht="12.75" customHeight="1"/>
    <row r="1421" ht="12.75" customHeight="1"/>
    <row r="1422" ht="12.75" customHeight="1"/>
    <row r="1423" ht="12.75" customHeight="1"/>
    <row r="1424" ht="12.75" customHeight="1"/>
    <row r="1425" ht="12.75" customHeight="1"/>
    <row r="1426" ht="12.75" customHeight="1"/>
    <row r="1427" ht="12.75" customHeight="1"/>
    <row r="1428" ht="12.75" customHeight="1"/>
    <row r="1429" ht="12.75" customHeight="1"/>
    <row r="1430" ht="12.75" customHeight="1"/>
    <row r="1431" ht="12.75" customHeight="1"/>
    <row r="1432" ht="12.75" customHeight="1"/>
    <row r="1433" ht="12.75" customHeight="1"/>
    <row r="1434" ht="12.75" customHeight="1"/>
    <row r="1435" ht="12.75" customHeight="1"/>
    <row r="1436" ht="12.75" customHeight="1"/>
    <row r="1437" ht="12.75" customHeight="1"/>
    <row r="1438" ht="12.75" customHeight="1"/>
    <row r="1439" ht="12.75" customHeight="1"/>
    <row r="1440" ht="12.75" customHeight="1"/>
    <row r="1441" ht="12.75" customHeight="1"/>
    <row r="1442" ht="12.75" customHeight="1"/>
    <row r="1443" ht="12.75" customHeight="1"/>
    <row r="1444" ht="12.75" customHeight="1"/>
    <row r="1445" ht="12.75" customHeight="1"/>
    <row r="1446" ht="12.75" customHeight="1"/>
    <row r="1447" ht="12.75" customHeight="1"/>
    <row r="1448" ht="12.75" customHeight="1"/>
    <row r="1449" ht="12.75" customHeight="1"/>
    <row r="1450" ht="12.75" customHeight="1"/>
    <row r="1451" ht="12.75" customHeight="1"/>
    <row r="1452" ht="12.75" customHeight="1"/>
    <row r="1453" ht="12.75" customHeight="1"/>
    <row r="1454" ht="12.75" customHeight="1"/>
    <row r="1455" ht="12.75" customHeight="1"/>
    <row r="1456" ht="12.75" customHeight="1"/>
    <row r="1457" ht="12.75" customHeight="1"/>
    <row r="1458" ht="12.75" customHeight="1"/>
    <row r="1459" ht="12.75" customHeight="1"/>
    <row r="1460" ht="12.75" customHeight="1"/>
    <row r="1461" ht="12.75" customHeight="1"/>
    <row r="1462" ht="12.75" customHeight="1"/>
    <row r="1463" ht="12.75" customHeight="1"/>
    <row r="1464" ht="12.75" customHeight="1"/>
    <row r="1465" ht="12.75" customHeight="1"/>
    <row r="1466" ht="12.75" customHeight="1"/>
    <row r="1467" ht="12.75" customHeight="1"/>
    <row r="1468" ht="12.75" customHeight="1"/>
    <row r="1469" ht="12.75" customHeight="1"/>
    <row r="1470" ht="12.75" customHeight="1"/>
    <row r="1471" ht="12.75" customHeight="1"/>
    <row r="1472" ht="12.75" customHeight="1"/>
    <row r="1473" ht="12.75" customHeight="1"/>
    <row r="1474" ht="12.75" customHeight="1"/>
    <row r="1475" ht="12.75" customHeight="1"/>
    <row r="1476" ht="12.75" customHeight="1"/>
    <row r="1477" ht="12.75" customHeight="1"/>
    <row r="1478" ht="12.75" customHeight="1"/>
    <row r="1479" ht="12.75" customHeight="1"/>
    <row r="1480" ht="12.75" customHeight="1"/>
    <row r="1481" ht="12.75" customHeight="1"/>
    <row r="1482" ht="12.75" customHeight="1"/>
    <row r="1483" ht="12.75" customHeight="1"/>
    <row r="1484" ht="12.75" customHeight="1"/>
    <row r="1485" ht="12.75" customHeight="1"/>
    <row r="1486" ht="12.75" customHeight="1"/>
    <row r="1487" ht="12.75" customHeight="1"/>
    <row r="1488" ht="12.75" customHeight="1"/>
    <row r="1489" ht="12.75" customHeight="1"/>
    <row r="1490" ht="12.75" customHeight="1"/>
    <row r="1491" ht="12.75" customHeight="1"/>
    <row r="1492" ht="12.75" customHeight="1"/>
    <row r="1493" ht="12.75" customHeight="1"/>
    <row r="1494" ht="12.75" customHeight="1"/>
    <row r="1495" ht="12.75" customHeight="1"/>
    <row r="1496" ht="12.75" customHeight="1"/>
    <row r="1497" ht="12.75" customHeight="1"/>
    <row r="1498" ht="12.75" customHeight="1"/>
    <row r="1499" ht="12.75" customHeight="1"/>
    <row r="1500" ht="12.75" customHeight="1"/>
    <row r="1501" ht="12.75" customHeight="1"/>
    <row r="1502" ht="12.75" customHeight="1"/>
    <row r="1503" ht="12.75" customHeight="1"/>
    <row r="1504" ht="12.75" customHeight="1"/>
    <row r="1505" ht="12.75" customHeight="1"/>
    <row r="1506" ht="12.75" customHeight="1"/>
    <row r="1507" ht="12.75" customHeight="1"/>
    <row r="1508" ht="12.75" customHeight="1"/>
    <row r="1509" ht="12.75" customHeight="1"/>
    <row r="1510" ht="12.75" customHeight="1"/>
    <row r="1511" ht="12.75" customHeight="1"/>
    <row r="1512" ht="12.75" customHeight="1"/>
    <row r="1513" ht="12.75" customHeight="1"/>
    <row r="1514" ht="12.75" customHeight="1"/>
    <row r="1515" ht="12.75" customHeight="1"/>
    <row r="1516" ht="12.75" customHeight="1"/>
    <row r="1517" ht="12.75" customHeight="1"/>
    <row r="1518" ht="12.75" customHeight="1"/>
    <row r="1519" ht="12.75" customHeight="1"/>
    <row r="1520" ht="12.75" customHeight="1"/>
    <row r="1521" ht="12.75" customHeight="1"/>
    <row r="1522" ht="12.75" customHeight="1"/>
    <row r="1523" ht="12.75" customHeight="1"/>
    <row r="1524" ht="12.75" customHeight="1"/>
    <row r="1525" ht="12.75" customHeight="1"/>
    <row r="1526" ht="12.75" customHeight="1"/>
    <row r="1527" ht="12.75" customHeight="1"/>
    <row r="1528" ht="12.75" customHeight="1"/>
    <row r="1529" ht="12.75" customHeight="1"/>
    <row r="1530" ht="12.75" customHeight="1"/>
    <row r="1531" ht="12.75" customHeight="1"/>
    <row r="1532" ht="12.75" customHeight="1"/>
    <row r="1533" ht="12.75" customHeight="1"/>
    <row r="1534" ht="12.75" customHeight="1"/>
    <row r="1535" ht="12.75" customHeight="1"/>
    <row r="1536" ht="12.75" customHeight="1"/>
    <row r="1537" ht="12.75" customHeight="1"/>
    <row r="1538" ht="12.75" customHeight="1"/>
    <row r="1539" ht="12.75" customHeight="1"/>
    <row r="1540" ht="12.75" customHeight="1"/>
    <row r="1541" ht="12.75" customHeight="1"/>
    <row r="1542" ht="12.75" customHeight="1"/>
    <row r="1543" ht="12.75" customHeight="1"/>
    <row r="1544" ht="12.75" customHeight="1"/>
    <row r="1545" ht="12.75" customHeight="1"/>
    <row r="1546" ht="12.75" customHeight="1"/>
    <row r="1547" ht="12.75" customHeight="1"/>
    <row r="1548" ht="12.75" customHeight="1"/>
    <row r="1549" ht="12.75" customHeight="1"/>
    <row r="1550" ht="12.75" customHeight="1"/>
    <row r="1551" ht="12.75" customHeight="1"/>
    <row r="1552" ht="12.75" customHeight="1"/>
    <row r="1553" ht="12.75" customHeight="1"/>
    <row r="1554" ht="12.75" customHeight="1"/>
    <row r="1555" ht="12.75" customHeight="1"/>
    <row r="1556" ht="12.75" customHeight="1"/>
    <row r="1557" ht="12.75" customHeight="1"/>
    <row r="1558" ht="12.75" customHeight="1"/>
    <row r="1559" ht="12.75" customHeight="1"/>
    <row r="1560" ht="12.75" customHeight="1"/>
    <row r="1561" ht="12.75" customHeight="1"/>
    <row r="1562" ht="12.75" customHeight="1"/>
    <row r="1563" ht="12.75" customHeight="1"/>
    <row r="1564" ht="12.75" customHeight="1"/>
    <row r="1565" ht="12.75" customHeight="1"/>
    <row r="1566" ht="12.75" customHeight="1"/>
    <row r="1567" ht="12.75" customHeight="1"/>
    <row r="1568" ht="12.75" customHeight="1"/>
    <row r="1569" ht="12.75" customHeight="1"/>
    <row r="1570" ht="12.75" customHeight="1"/>
    <row r="1571" ht="12.75" customHeight="1"/>
    <row r="1572" ht="12.75" customHeight="1"/>
    <row r="1573" ht="12.75" customHeight="1"/>
    <row r="1574" ht="12.75" customHeight="1"/>
    <row r="1575" ht="12.75" customHeight="1"/>
    <row r="1576" ht="12.75" customHeight="1"/>
    <row r="1577" ht="12.75" customHeight="1"/>
    <row r="1578" ht="12.75" customHeight="1"/>
    <row r="1579" ht="12.75" customHeight="1"/>
    <row r="1580" ht="12.75" customHeight="1"/>
    <row r="1581" ht="12.75" customHeight="1"/>
    <row r="1582" ht="12.75" customHeight="1"/>
    <row r="1583" ht="12.75" customHeight="1"/>
    <row r="1584" ht="12.75" customHeight="1"/>
    <row r="1585" ht="12.75" customHeight="1"/>
    <row r="1586" ht="12.75" customHeight="1"/>
    <row r="1587" ht="12.75" customHeight="1"/>
    <row r="1588" ht="12.75" customHeight="1"/>
    <row r="1589" ht="12.75" customHeight="1"/>
    <row r="1590" ht="12.75" customHeight="1"/>
    <row r="1591" ht="12.75" customHeight="1"/>
    <row r="1592" ht="12.75" customHeight="1"/>
    <row r="1593" ht="12.75" customHeight="1"/>
    <row r="1594" ht="12.75" customHeight="1"/>
    <row r="1595" ht="12.75" customHeight="1"/>
    <row r="1596" ht="12.75" customHeight="1"/>
    <row r="1597" ht="12.75" customHeight="1"/>
    <row r="1598" ht="12.75" customHeight="1"/>
    <row r="1599" ht="12.75" customHeight="1"/>
    <row r="1600" ht="12.75" customHeight="1"/>
    <row r="1601" ht="12.75" customHeight="1"/>
    <row r="1602" ht="12.75" customHeight="1"/>
    <row r="1603" ht="12.75" customHeight="1"/>
    <row r="1604" ht="12.75" customHeight="1"/>
    <row r="1605" ht="12.75" customHeight="1"/>
    <row r="1606" ht="12.75" customHeight="1"/>
    <row r="1607" ht="12.75" customHeight="1"/>
    <row r="1608" ht="12.75" customHeight="1"/>
    <row r="1609" ht="12.75" customHeight="1"/>
    <row r="1610" ht="12.75" customHeight="1"/>
    <row r="1611" ht="12.75" customHeight="1"/>
    <row r="1612" ht="12.75" customHeight="1"/>
    <row r="1613" ht="12.75" customHeight="1"/>
    <row r="1614" ht="12.75" customHeight="1"/>
    <row r="1615" ht="12.75" customHeight="1"/>
    <row r="1616" ht="12.75" customHeight="1"/>
    <row r="1617" ht="12.75" customHeight="1"/>
    <row r="1618" ht="12.75" customHeight="1"/>
    <row r="1619" ht="12.75" customHeight="1"/>
    <row r="1620" ht="12.75" customHeight="1"/>
    <row r="1621" ht="12.75" customHeight="1"/>
    <row r="1622" ht="12.75" customHeight="1"/>
    <row r="1623" ht="12.75" customHeight="1"/>
    <row r="1624" ht="12.75" customHeight="1"/>
    <row r="1625" ht="12.75" customHeight="1"/>
    <row r="1626" ht="12.75" customHeight="1"/>
    <row r="1627" ht="12.75" customHeight="1"/>
    <row r="1628" ht="12.75" customHeight="1"/>
    <row r="1629" ht="12.75" customHeight="1"/>
    <row r="1630" ht="12.75" customHeight="1"/>
    <row r="1631" ht="12.75" customHeight="1"/>
    <row r="1632" ht="12.75" customHeight="1"/>
    <row r="1633" ht="12.75" customHeight="1"/>
    <row r="1634" ht="12.75" customHeight="1"/>
    <row r="1635" ht="12.75" customHeight="1"/>
    <row r="1636" ht="12.75" customHeight="1"/>
    <row r="1637" ht="12.75" customHeight="1"/>
    <row r="1638" ht="12.75" customHeight="1"/>
    <row r="1639" ht="12.75" customHeight="1"/>
    <row r="1640" ht="12.75" customHeight="1"/>
    <row r="1641" ht="12.75" customHeight="1"/>
    <row r="1642" ht="12.75" customHeight="1"/>
    <row r="1643" ht="12.75" customHeight="1"/>
    <row r="1644" ht="12.75" customHeight="1"/>
    <row r="1645" ht="12.75" customHeight="1"/>
    <row r="1646" ht="12.75" customHeight="1"/>
    <row r="1647" ht="12.75" customHeight="1"/>
    <row r="1648" ht="12.75" customHeight="1"/>
    <row r="1649" ht="12.75" customHeight="1"/>
    <row r="1650" ht="12.75" customHeight="1"/>
    <row r="1651" ht="12.75" customHeight="1"/>
    <row r="1652" ht="12.75" customHeight="1"/>
    <row r="1653" ht="12.75" customHeight="1"/>
    <row r="1654" ht="12.75" customHeight="1"/>
    <row r="1655" ht="12.75" customHeight="1"/>
    <row r="1656" ht="12.75" customHeight="1"/>
    <row r="1657" ht="12.75" customHeight="1"/>
    <row r="1658" ht="12.75" customHeight="1"/>
    <row r="1659" ht="12.75" customHeight="1"/>
    <row r="1660" ht="12.75" customHeight="1"/>
    <row r="1661" ht="12.75" customHeight="1"/>
    <row r="1662" ht="12.75" customHeight="1"/>
    <row r="1663" ht="12.75" customHeight="1"/>
    <row r="1664" ht="12.75" customHeight="1"/>
    <row r="1665" ht="12.75" customHeight="1"/>
    <row r="1666" ht="12.75" customHeight="1"/>
    <row r="1667" ht="12.75" customHeight="1"/>
    <row r="1668" ht="12.75" customHeight="1"/>
    <row r="1669" ht="12.75" customHeight="1"/>
    <row r="1670" ht="12.75" customHeight="1"/>
    <row r="1671" ht="12.75" customHeight="1"/>
    <row r="1672" ht="12.75" customHeight="1"/>
    <row r="1673" ht="12.75" customHeight="1"/>
    <row r="1674" ht="12.75" customHeight="1"/>
    <row r="1675" ht="12.75" customHeight="1"/>
    <row r="1676" ht="12.75" customHeight="1"/>
    <row r="1677" ht="12.75" customHeight="1"/>
    <row r="1678" ht="12.75" customHeight="1"/>
    <row r="1679" ht="12.75" customHeight="1"/>
    <row r="1680" ht="12.75" customHeight="1"/>
    <row r="1681" ht="12.75" customHeight="1"/>
    <row r="1682" ht="12.75" customHeight="1"/>
    <row r="1683" ht="12.75" customHeight="1"/>
    <row r="1684" ht="12.75" customHeight="1"/>
    <row r="1685" ht="12.75" customHeight="1"/>
    <row r="1686" ht="12.75" customHeight="1"/>
    <row r="1687" ht="12.75" customHeight="1"/>
    <row r="1688" ht="12.75" customHeight="1"/>
    <row r="1689" ht="12.75" customHeight="1"/>
    <row r="1690" ht="12.75" customHeight="1"/>
    <row r="1691" ht="12.75" customHeight="1"/>
    <row r="1692" ht="12.75" customHeight="1"/>
    <row r="1693" ht="12.75" customHeight="1"/>
    <row r="1694" ht="12.75" customHeight="1"/>
    <row r="1695" ht="12.75" customHeight="1"/>
    <row r="1696" ht="12.75" customHeight="1"/>
    <row r="1697" ht="12.75" customHeight="1"/>
    <row r="1698" ht="12.75" customHeight="1"/>
    <row r="1699" ht="12.75" customHeight="1"/>
    <row r="1700" ht="12.75" customHeight="1"/>
    <row r="1701" ht="12.75" customHeight="1"/>
    <row r="1702" ht="12.75" customHeight="1"/>
    <row r="1703" ht="12.75" customHeight="1"/>
    <row r="1704" ht="12.75" customHeight="1"/>
    <row r="1705" ht="12.75" customHeight="1"/>
    <row r="1706" ht="12.75" customHeight="1"/>
    <row r="1707" ht="12.75" customHeight="1"/>
    <row r="1708" ht="12.75" customHeight="1"/>
    <row r="1709" ht="12.75" customHeight="1"/>
    <row r="1710" ht="12.75" customHeight="1"/>
    <row r="1711" ht="12.75" customHeight="1"/>
    <row r="1712" ht="12.75" customHeight="1"/>
    <row r="1713" ht="12.75" customHeight="1"/>
    <row r="1714" ht="12.75" customHeight="1"/>
    <row r="1715" ht="12.75" customHeight="1"/>
    <row r="1716" ht="12.75" customHeight="1"/>
    <row r="1717" ht="12.75" customHeight="1"/>
    <row r="1718" ht="12.75" customHeight="1"/>
    <row r="1719" ht="12.75" customHeight="1"/>
    <row r="1720" ht="12.75" customHeight="1"/>
    <row r="1721" ht="12.75" customHeight="1"/>
    <row r="1722" ht="12.75" customHeight="1"/>
    <row r="1723" ht="12.75" customHeight="1"/>
    <row r="1724" ht="12.75" customHeight="1"/>
    <row r="1725" ht="12.75" customHeight="1"/>
    <row r="1726" ht="12.75" customHeight="1"/>
    <row r="1727" ht="12.75" customHeight="1"/>
    <row r="1728" ht="12.75" customHeight="1"/>
    <row r="1729" ht="12.75" customHeight="1"/>
    <row r="1730" ht="12.75" customHeight="1"/>
    <row r="1731" ht="12.75" customHeight="1"/>
    <row r="1732" ht="12.75" customHeight="1"/>
    <row r="1733" ht="12.75" customHeight="1"/>
    <row r="1734" ht="12.75" customHeight="1"/>
    <row r="1735" ht="12.75" customHeight="1"/>
    <row r="1736" ht="12.75" customHeight="1"/>
    <row r="1737" ht="12.75" customHeight="1"/>
    <row r="1738" ht="12.75" customHeight="1"/>
    <row r="1739" ht="12.75" customHeight="1"/>
    <row r="1740" ht="12.75" customHeight="1"/>
    <row r="1741" ht="12.75" customHeight="1"/>
    <row r="1742" ht="12.75" customHeight="1"/>
    <row r="1743" ht="12.75" customHeight="1"/>
    <row r="1744" ht="12.75" customHeight="1"/>
    <row r="1745" ht="12.75" customHeight="1"/>
    <row r="1746" ht="12.75" customHeight="1"/>
    <row r="1747" ht="12.75" customHeight="1"/>
    <row r="1748" ht="12.75" customHeight="1"/>
    <row r="1749" ht="12.75" customHeight="1"/>
    <row r="1750" ht="12.75" customHeight="1"/>
    <row r="1751" ht="12.75" customHeight="1"/>
    <row r="1752" ht="12.75" customHeight="1"/>
    <row r="1753" ht="12.75" customHeight="1"/>
    <row r="1754" ht="12.75" customHeight="1"/>
    <row r="1755" ht="12.75" customHeight="1"/>
    <row r="1756" ht="12.75" customHeight="1"/>
    <row r="1757" ht="12.75" customHeight="1"/>
    <row r="1758" ht="12.75" customHeight="1"/>
    <row r="1759" ht="12.75" customHeight="1"/>
    <row r="1760" ht="12.75" customHeight="1"/>
    <row r="1761" ht="12.75" customHeight="1"/>
    <row r="1762" ht="12.75" customHeight="1"/>
    <row r="1763" ht="12.75" customHeight="1"/>
    <row r="1764" ht="12.75" customHeight="1"/>
    <row r="1765" ht="12.75" customHeight="1"/>
    <row r="1766" ht="12.75" customHeight="1"/>
    <row r="1767" ht="12.75" customHeight="1"/>
    <row r="1768" ht="12.75" customHeight="1"/>
    <row r="1769" ht="12.75" customHeight="1"/>
    <row r="1770" ht="12.75" customHeight="1"/>
    <row r="1771" ht="12.75" customHeight="1"/>
    <row r="1772" ht="12.75" customHeight="1"/>
    <row r="1773" ht="12.75" customHeight="1"/>
    <row r="1774" ht="12.75" customHeight="1"/>
    <row r="1775" ht="12.75" customHeight="1"/>
    <row r="1776" ht="12.75" customHeight="1"/>
    <row r="1777" ht="12.75" customHeight="1"/>
    <row r="1778" ht="12.75" customHeight="1"/>
    <row r="1779" ht="12.75" customHeight="1"/>
    <row r="1780" ht="12.75" customHeight="1"/>
    <row r="1781" ht="12.75" customHeight="1"/>
    <row r="1782" ht="12.75" customHeight="1"/>
    <row r="1783" ht="12.75" customHeight="1"/>
    <row r="1784" ht="12.75" customHeight="1"/>
    <row r="1785" ht="12.75" customHeight="1"/>
    <row r="1786" ht="12.75" customHeight="1"/>
    <row r="1787" ht="12.75" customHeight="1"/>
    <row r="1788" ht="12.75" customHeight="1"/>
    <row r="1789" ht="12.75" customHeight="1"/>
    <row r="1790" ht="12.75" customHeight="1"/>
    <row r="1791" ht="12.75" customHeight="1"/>
    <row r="1792" ht="12.75" customHeight="1"/>
    <row r="1793" ht="12.75" customHeight="1"/>
    <row r="1794" ht="12.75" customHeight="1"/>
    <row r="1795" ht="12.75" customHeight="1"/>
    <row r="1796" ht="12.75" customHeight="1"/>
    <row r="1797" ht="12.75" customHeight="1"/>
    <row r="1798" ht="12.75" customHeight="1"/>
    <row r="1799" ht="12.75" customHeight="1"/>
    <row r="1800" ht="12.75" customHeight="1"/>
    <row r="1801" ht="12.75" customHeight="1"/>
    <row r="1802" ht="12.75" customHeight="1"/>
    <row r="1803" ht="12.75" customHeight="1"/>
    <row r="1804" ht="12.75" customHeight="1"/>
    <row r="1805" ht="12.75" customHeight="1"/>
    <row r="1806" ht="12.75" customHeight="1"/>
    <row r="1807" ht="12.75" customHeight="1"/>
    <row r="1808" ht="12.75" customHeight="1"/>
    <row r="1809" ht="12.75" customHeight="1"/>
    <row r="1810" ht="12.75" customHeight="1"/>
    <row r="1811" ht="12.75" customHeight="1"/>
    <row r="1812" ht="12.75" customHeight="1"/>
    <row r="1813" ht="12.75" customHeight="1"/>
    <row r="1814" ht="12.75" customHeight="1"/>
    <row r="1815" ht="12.75" customHeight="1"/>
    <row r="1816" ht="12.75" customHeight="1"/>
    <row r="1817" ht="12.75" customHeight="1"/>
    <row r="1818" ht="12.75" customHeight="1"/>
    <row r="1819" ht="12.75" customHeight="1"/>
    <row r="1820" ht="12.75" customHeight="1"/>
    <row r="1821" ht="12.75" customHeight="1"/>
    <row r="1822" ht="12.75" customHeight="1"/>
    <row r="1823" ht="12.75" customHeight="1"/>
    <row r="1824" ht="12.75" customHeight="1"/>
    <row r="1825" ht="12.75" customHeight="1"/>
    <row r="1826" ht="12.75" customHeight="1"/>
    <row r="1827" ht="12.75" customHeight="1"/>
    <row r="1828" ht="12.75" customHeight="1"/>
    <row r="1829" ht="12.75" customHeight="1"/>
    <row r="1830" ht="12.75" customHeight="1"/>
    <row r="1831" ht="12.75" customHeight="1"/>
    <row r="1832" ht="12.75" customHeight="1"/>
    <row r="1833" ht="12.75" customHeight="1"/>
    <row r="1834" ht="12.75" customHeight="1"/>
    <row r="1835" ht="12.75" customHeight="1"/>
    <row r="1836" ht="12.75" customHeight="1"/>
    <row r="1837" ht="12.75" customHeight="1"/>
    <row r="1838" ht="12.75" customHeight="1"/>
    <row r="1839" ht="12.75" customHeight="1"/>
    <row r="1840" ht="12.75" customHeight="1"/>
    <row r="1841" ht="12.75" customHeight="1"/>
    <row r="1842" ht="12.75" customHeight="1"/>
    <row r="1843" ht="12.75" customHeight="1"/>
    <row r="1844" ht="12.75" customHeight="1"/>
    <row r="1845" ht="12.75" customHeight="1"/>
    <row r="1846" ht="12.75" customHeight="1"/>
    <row r="1847" ht="12.75" customHeight="1"/>
    <row r="1848" ht="12.75" customHeight="1"/>
    <row r="1849" ht="12.75" customHeight="1"/>
    <row r="1850" ht="12.75" customHeight="1"/>
    <row r="1851" ht="12.75" customHeight="1"/>
    <row r="1852" ht="12.75" customHeight="1"/>
    <row r="1853" ht="12.75" customHeight="1"/>
    <row r="1854" ht="12.75" customHeight="1"/>
    <row r="1855" ht="12.75" customHeight="1"/>
    <row r="1856" ht="12.75" customHeight="1"/>
    <row r="1857" ht="12.75" customHeight="1"/>
    <row r="1858" ht="12.75" customHeight="1"/>
    <row r="1859" ht="12.75" customHeight="1"/>
    <row r="1860" ht="12.75" customHeight="1"/>
    <row r="1861" ht="12.75" customHeight="1"/>
    <row r="1862" ht="12.75" customHeight="1"/>
    <row r="1863" ht="12.75" customHeight="1"/>
    <row r="1864" ht="12.75" customHeight="1"/>
    <row r="1865" ht="12.75" customHeight="1"/>
    <row r="1866" ht="12.75" customHeight="1"/>
    <row r="1867" ht="12.75" customHeight="1"/>
    <row r="1868" ht="12.75" customHeight="1"/>
    <row r="1869" ht="12.75" customHeight="1"/>
    <row r="1870" ht="12.75" customHeight="1"/>
    <row r="1871" ht="12.75" customHeight="1"/>
    <row r="1872" ht="12.75" customHeight="1"/>
    <row r="1873" ht="12.75" customHeight="1"/>
    <row r="1874" ht="12.75" customHeight="1"/>
    <row r="1875" ht="12.75" customHeight="1"/>
    <row r="1876" ht="12.75" customHeight="1"/>
    <row r="1877" ht="12.75" customHeight="1"/>
    <row r="1878" ht="12.75" customHeight="1"/>
    <row r="1879" ht="12.75" customHeight="1"/>
    <row r="1880" ht="12.75" customHeight="1"/>
    <row r="1881" ht="12.75" customHeight="1"/>
    <row r="1882" ht="12.75" customHeight="1"/>
    <row r="1883" ht="12.75" customHeight="1"/>
    <row r="1884" ht="12.75" customHeight="1"/>
    <row r="1885" ht="12.75" customHeight="1"/>
    <row r="1886" ht="12.75" customHeight="1"/>
    <row r="1887" ht="12.75" customHeight="1"/>
    <row r="1888" ht="12.75" customHeight="1"/>
    <row r="1889" ht="12.75" customHeight="1"/>
    <row r="1890" ht="12.75" customHeight="1"/>
    <row r="1891" ht="12.75" customHeight="1"/>
    <row r="1892" ht="12.75" customHeight="1"/>
    <row r="1893" ht="12.75" customHeight="1"/>
    <row r="1894" ht="12.75" customHeight="1"/>
    <row r="1895" ht="12.75" customHeight="1"/>
    <row r="1896" ht="12.75" customHeight="1"/>
    <row r="1897" ht="12.75" customHeight="1"/>
    <row r="1898" ht="12.75" customHeight="1"/>
    <row r="1899" ht="12.75" customHeight="1"/>
    <row r="1900" ht="12.75" customHeight="1"/>
    <row r="1901" ht="12.75" customHeight="1"/>
    <row r="1902" ht="12.75" customHeight="1"/>
    <row r="1903" ht="12.75" customHeight="1"/>
    <row r="1904" ht="12.75" customHeight="1"/>
    <row r="1905" ht="12.75" customHeight="1"/>
    <row r="1906" ht="12.75" customHeight="1"/>
    <row r="1907" ht="12.75" customHeight="1"/>
    <row r="1908" ht="12.75" customHeight="1"/>
    <row r="1909" ht="12.75" customHeight="1"/>
    <row r="1910" ht="12.75" customHeight="1"/>
    <row r="1911" ht="12.75" customHeight="1"/>
    <row r="1912" ht="12.75" customHeight="1"/>
    <row r="1913" ht="12.75" customHeight="1"/>
    <row r="1914" ht="12.75" customHeight="1"/>
    <row r="1915" ht="12.75" customHeight="1"/>
    <row r="1916" ht="12.75" customHeight="1"/>
    <row r="1917" ht="12.75" customHeight="1"/>
    <row r="1918" ht="12.75" customHeight="1"/>
    <row r="1919" ht="12.75" customHeight="1"/>
    <row r="1920" ht="12.75" customHeight="1"/>
    <row r="1921" ht="12.75" customHeight="1"/>
    <row r="1922" ht="12.75" customHeight="1"/>
    <row r="1923" ht="12.75" customHeight="1"/>
    <row r="1924" ht="12.75" customHeight="1"/>
    <row r="1925" ht="12.75" customHeight="1"/>
    <row r="1926" ht="12.75" customHeight="1"/>
    <row r="1927" ht="12.75" customHeight="1"/>
    <row r="1928" ht="12.75" customHeight="1"/>
    <row r="1929" ht="12.75" customHeight="1"/>
    <row r="1930" ht="12.75" customHeight="1"/>
    <row r="1931" ht="12.75" customHeight="1"/>
    <row r="1932" ht="12.75" customHeight="1"/>
    <row r="1933" ht="12.75" customHeight="1"/>
    <row r="1934" ht="12.75" customHeight="1"/>
    <row r="1935" ht="12.75" customHeight="1"/>
    <row r="1936" ht="12.75" customHeight="1"/>
    <row r="1937" ht="12.75" customHeight="1"/>
    <row r="1938" ht="12.75" customHeight="1"/>
    <row r="1939" ht="12.75" customHeight="1"/>
    <row r="1940" ht="12.75" customHeight="1"/>
    <row r="1941" ht="12.75" customHeight="1"/>
    <row r="1942" ht="12.75" customHeight="1"/>
    <row r="1943" ht="12.75" customHeight="1"/>
    <row r="1944" ht="12.75" customHeight="1"/>
    <row r="1945" ht="12.75" customHeight="1"/>
    <row r="1946" ht="12.75" customHeight="1"/>
    <row r="1947" ht="12.75" customHeight="1"/>
    <row r="1948" ht="12.75" customHeight="1"/>
    <row r="1949" ht="12.75" customHeight="1"/>
    <row r="1950" ht="12.75" customHeight="1"/>
    <row r="1951" ht="12.75" customHeight="1"/>
    <row r="1952" ht="12.75" customHeight="1"/>
    <row r="1953" ht="12.75" customHeight="1"/>
    <row r="1954" ht="12.75" customHeight="1"/>
    <row r="1955" ht="12.75" customHeight="1"/>
    <row r="1956" ht="12.75" customHeight="1"/>
    <row r="1957" ht="12.75" customHeight="1"/>
    <row r="1958" ht="12.75" customHeight="1"/>
    <row r="1959" ht="12.75" customHeight="1"/>
    <row r="1960" ht="12.75" customHeight="1"/>
    <row r="1961" ht="12.75" customHeight="1"/>
    <row r="1962" ht="12.75" customHeight="1"/>
    <row r="1963" ht="12.75" customHeight="1"/>
    <row r="1964" ht="12.75" customHeight="1"/>
    <row r="1965" ht="12.75" customHeight="1"/>
    <row r="1966" ht="12.75" customHeight="1"/>
    <row r="1967" ht="12.75" customHeight="1"/>
    <row r="1968" ht="12.75" customHeight="1"/>
    <row r="1969" ht="12.75" customHeight="1"/>
    <row r="1970" ht="12.75" customHeight="1"/>
    <row r="1971" ht="12.75" customHeight="1"/>
    <row r="1972" ht="12.75" customHeight="1"/>
    <row r="1973" ht="12.75" customHeight="1"/>
    <row r="1974" ht="12.75" customHeight="1"/>
    <row r="1975" ht="12.75" customHeight="1"/>
    <row r="1976" ht="12.75" customHeight="1"/>
    <row r="1977" ht="12.75" customHeight="1"/>
    <row r="1978" ht="12.75" customHeight="1"/>
    <row r="1979" ht="12.75" customHeight="1"/>
    <row r="1980" ht="12.75" customHeight="1"/>
    <row r="1981" ht="12.75" customHeight="1"/>
    <row r="1982" ht="12.75" customHeight="1"/>
    <row r="1983" ht="12.75" customHeight="1"/>
    <row r="1984" ht="12.75" customHeight="1"/>
    <row r="1985" ht="12.75" customHeight="1"/>
    <row r="1986" ht="12.75" customHeight="1"/>
    <row r="1987" ht="12.75" customHeight="1"/>
    <row r="1988" ht="12.75" customHeight="1"/>
    <row r="1989" ht="12.75" customHeight="1"/>
    <row r="1990" ht="12.75" customHeight="1"/>
    <row r="1991" ht="12.75" customHeight="1"/>
    <row r="1992" ht="12.75" customHeight="1"/>
    <row r="1993" ht="12.75" customHeight="1"/>
    <row r="1994" ht="12.75" customHeight="1"/>
    <row r="1995" ht="12.75" customHeight="1"/>
    <row r="1996" ht="12.75" customHeight="1"/>
    <row r="1997" ht="12.75" customHeight="1"/>
    <row r="1998" ht="12.75" customHeight="1"/>
    <row r="1999" ht="12.75" customHeight="1"/>
    <row r="2000" ht="12.75" customHeight="1"/>
    <row r="2001" ht="12.75" customHeight="1"/>
    <row r="2002" ht="12.75" customHeight="1"/>
    <row r="2003" ht="12.75" customHeight="1"/>
    <row r="2004" ht="12.75" customHeight="1"/>
    <row r="2005" ht="12.75" customHeight="1"/>
    <row r="2006" ht="12.75" customHeight="1"/>
    <row r="2007" ht="12.75" customHeight="1"/>
    <row r="2008" ht="12.75" customHeight="1"/>
    <row r="2009" ht="12.75" customHeight="1"/>
    <row r="2010" ht="12.75" customHeight="1"/>
    <row r="2011" ht="12.75" customHeight="1"/>
    <row r="2012" ht="12.75" customHeight="1"/>
    <row r="2013" ht="12.75" customHeight="1"/>
    <row r="2014" ht="12.75" customHeight="1"/>
    <row r="2015" ht="12.75" customHeight="1"/>
    <row r="2016" ht="12.75" customHeight="1"/>
    <row r="2017" ht="12.75" customHeight="1"/>
    <row r="2018" ht="12.75" customHeight="1"/>
    <row r="2019" ht="12.75" customHeight="1"/>
    <row r="2020" ht="12.75" customHeight="1"/>
    <row r="2021" ht="12.75" customHeight="1"/>
    <row r="2022" ht="12.75" customHeight="1"/>
    <row r="2023" ht="12.75" customHeight="1"/>
    <row r="2024" ht="12.75" customHeight="1"/>
    <row r="2025" ht="12.75" customHeight="1"/>
    <row r="2026" ht="12.75" customHeight="1"/>
    <row r="2027" ht="12.75" customHeight="1"/>
    <row r="2028" ht="12.75" customHeight="1"/>
    <row r="2029" ht="12.75" customHeight="1"/>
    <row r="2030" ht="12.75" customHeight="1"/>
    <row r="2031" ht="12.75" customHeight="1"/>
    <row r="2032" ht="12.75" customHeight="1"/>
    <row r="2033" ht="12.75" customHeight="1"/>
    <row r="2034" ht="12.75" customHeight="1"/>
    <row r="2035" ht="12.75" customHeight="1"/>
    <row r="2036" ht="12.75" customHeight="1"/>
    <row r="2037" ht="12.75" customHeight="1"/>
    <row r="2038" ht="12.75" customHeight="1"/>
    <row r="2039" ht="12.75" customHeight="1"/>
    <row r="2040" ht="12.75" customHeight="1"/>
    <row r="2041" ht="12.75" customHeight="1"/>
    <row r="2042" ht="12.75" customHeight="1"/>
    <row r="2043" ht="12.75" customHeight="1"/>
    <row r="2044" ht="12.75" customHeight="1"/>
    <row r="2045" ht="12.75" customHeight="1"/>
    <row r="2046" ht="12.75" customHeight="1"/>
    <row r="2047" ht="12.75" customHeight="1"/>
    <row r="2048" ht="12.75" customHeight="1"/>
    <row r="2049" ht="12.75" customHeight="1"/>
    <row r="2050" ht="12.75" customHeight="1"/>
    <row r="2051" ht="12.75" customHeight="1"/>
    <row r="2052" ht="12.75" customHeight="1"/>
    <row r="2053" ht="12.75" customHeight="1"/>
    <row r="2054" ht="12.75" customHeight="1"/>
    <row r="2055" ht="12.75" customHeight="1"/>
    <row r="2056" ht="12.75" customHeight="1"/>
    <row r="2057" ht="12.75" customHeight="1"/>
    <row r="2058" ht="12.75" customHeight="1"/>
    <row r="2059" ht="12.75" customHeight="1"/>
    <row r="2060" ht="12.75" customHeight="1"/>
    <row r="2061" ht="12.75" customHeight="1"/>
    <row r="2062" ht="12.75" customHeight="1"/>
    <row r="2063" ht="12.75" customHeight="1"/>
    <row r="2064" ht="12.75" customHeight="1"/>
    <row r="2065" ht="12.75" customHeight="1"/>
    <row r="2066" ht="12.75" customHeight="1"/>
    <row r="2067" ht="12.75" customHeight="1"/>
    <row r="2068" ht="12.75" customHeight="1"/>
    <row r="2069" ht="12.75" customHeight="1"/>
    <row r="2070" ht="12.75" customHeight="1"/>
    <row r="2071" ht="12.75" customHeight="1"/>
    <row r="2072" ht="12.75" customHeight="1"/>
    <row r="2073" ht="12.75" customHeight="1"/>
    <row r="2074" ht="12.75" customHeight="1"/>
    <row r="2075" ht="12.75" customHeight="1"/>
    <row r="2076" ht="12.75" customHeight="1"/>
    <row r="2077" ht="12.75" customHeight="1"/>
    <row r="2078" ht="12.75" customHeight="1"/>
    <row r="2079" ht="12.75" customHeight="1"/>
    <row r="2080" ht="12.75" customHeight="1"/>
    <row r="2081" ht="12.75" customHeight="1"/>
    <row r="2082" ht="12.75" customHeight="1"/>
    <row r="2083" ht="12.75" customHeight="1"/>
    <row r="2084" ht="12.75" customHeight="1"/>
    <row r="2085" ht="12.75" customHeight="1"/>
    <row r="2086" ht="12.75" customHeight="1"/>
    <row r="2087" ht="12.75" customHeight="1"/>
    <row r="2088" ht="12.75" customHeight="1"/>
    <row r="2089" ht="12.75" customHeight="1"/>
    <row r="2090" ht="12.75" customHeight="1"/>
    <row r="2091" ht="12.75" customHeight="1"/>
    <row r="2092" ht="12.75" customHeight="1"/>
    <row r="2093" ht="12.75" customHeight="1"/>
    <row r="2094" ht="12.75" customHeight="1"/>
    <row r="2095" ht="12.75" customHeight="1"/>
    <row r="2096" ht="12.75" customHeight="1"/>
    <row r="2097" ht="12.75" customHeight="1"/>
    <row r="2098" ht="12.75" customHeight="1"/>
    <row r="2099" ht="12.75" customHeight="1"/>
    <row r="2100" ht="12.75" customHeight="1"/>
    <row r="2101" ht="12.75" customHeight="1"/>
    <row r="2102" ht="12.75" customHeight="1"/>
    <row r="2103" ht="12.75" customHeight="1"/>
    <row r="2104" ht="12.75" customHeight="1"/>
    <row r="2105" ht="12.75" customHeight="1"/>
    <row r="2106" ht="12.75" customHeight="1"/>
    <row r="2107" ht="12.75" customHeight="1"/>
    <row r="2108" ht="12.75" customHeight="1"/>
    <row r="2109" ht="12.75" customHeight="1"/>
    <row r="2110" ht="12.75" customHeight="1"/>
    <row r="2111" ht="12.75" customHeight="1"/>
    <row r="2112" ht="12.75" customHeight="1"/>
    <row r="2113" ht="12.75" customHeight="1"/>
    <row r="2114" ht="12.75" customHeight="1"/>
    <row r="2115" ht="12.75" customHeight="1"/>
    <row r="2116" ht="12.75" customHeight="1"/>
    <row r="2117" ht="12.75" customHeight="1"/>
    <row r="2118" ht="12.75" customHeight="1"/>
    <row r="2119" ht="12.75" customHeight="1"/>
    <row r="2120" ht="12.75" customHeight="1"/>
    <row r="2121" ht="12.75" customHeight="1"/>
    <row r="2122" ht="12.75" customHeight="1"/>
    <row r="2123" ht="12.75" customHeight="1"/>
    <row r="2124" ht="12.75" customHeight="1"/>
    <row r="2125" ht="12.75" customHeight="1"/>
    <row r="2126" ht="12.75" customHeight="1"/>
    <row r="2127" ht="12.75" customHeight="1"/>
    <row r="2128" ht="12.75" customHeight="1"/>
    <row r="2129" ht="12.75" customHeight="1"/>
    <row r="2130" ht="12.75" customHeight="1"/>
    <row r="2131" ht="12.75" customHeight="1"/>
    <row r="2132" ht="12.75" customHeight="1"/>
    <row r="2133" ht="12.75" customHeight="1"/>
    <row r="2134" ht="12.75" customHeight="1"/>
    <row r="2135" ht="12.75" customHeight="1"/>
    <row r="2136" ht="12.75" customHeight="1"/>
    <row r="2137" ht="12.75" customHeight="1"/>
    <row r="2138" ht="12.75" customHeight="1"/>
    <row r="2139" ht="12.75" customHeight="1"/>
    <row r="2140" ht="12.75" customHeight="1"/>
    <row r="2141" ht="12.75" customHeight="1"/>
    <row r="2142" ht="12.75" customHeight="1"/>
    <row r="2143" ht="12.75" customHeight="1"/>
    <row r="2144" ht="12.75" customHeight="1"/>
    <row r="2145" ht="12.75" customHeight="1"/>
    <row r="2146" ht="12.75" customHeight="1"/>
    <row r="2147" ht="12.75" customHeight="1"/>
    <row r="2148" ht="12.75" customHeight="1"/>
    <row r="2149" ht="12.75" customHeight="1"/>
    <row r="2150" ht="12.75" customHeight="1"/>
    <row r="2151" ht="12.75" customHeight="1"/>
    <row r="2152" ht="12.75" customHeight="1"/>
    <row r="2153" ht="12.75" customHeight="1"/>
    <row r="2154" ht="12.75" customHeight="1"/>
    <row r="2155" ht="12.75" customHeight="1"/>
    <row r="2156" ht="12.75" customHeight="1"/>
    <row r="2157" ht="12.75" customHeight="1"/>
    <row r="2158" ht="12.75" customHeight="1"/>
    <row r="2159" ht="12.75" customHeight="1"/>
    <row r="2160" ht="12.75" customHeight="1"/>
    <row r="2161" ht="12.75" customHeight="1"/>
    <row r="2162" ht="12.75" customHeight="1"/>
    <row r="2163" ht="12.75" customHeight="1"/>
    <row r="2164" ht="12.75" customHeight="1"/>
    <row r="2165" ht="12.75" customHeight="1"/>
    <row r="2166" ht="12.75" customHeight="1"/>
    <row r="2167" ht="12.75" customHeight="1"/>
    <row r="2168" ht="12.75" customHeight="1"/>
    <row r="2169" ht="12.75" customHeight="1"/>
    <row r="2170" ht="12.75" customHeight="1"/>
    <row r="2171" ht="12.75" customHeight="1"/>
    <row r="2172" ht="12.75" customHeight="1"/>
    <row r="2173" ht="12.75" customHeight="1"/>
    <row r="2174" ht="12.75" customHeight="1"/>
    <row r="2175" ht="12.75" customHeight="1"/>
    <row r="2176" ht="12.75" customHeight="1"/>
    <row r="2177" ht="12.75" customHeight="1"/>
    <row r="2178" ht="12.75" customHeight="1"/>
    <row r="2179" ht="12.75" customHeight="1"/>
    <row r="2180" ht="12.75" customHeight="1"/>
    <row r="2181" ht="12.75" customHeight="1"/>
    <row r="2182" ht="12.75" customHeight="1"/>
    <row r="2183" ht="12.75" customHeight="1"/>
    <row r="2184" ht="12.75" customHeight="1"/>
    <row r="2185" ht="12.75" customHeight="1"/>
    <row r="2186" ht="12.75" customHeight="1"/>
    <row r="2187" ht="12.75" customHeight="1"/>
    <row r="2188" ht="12.75" customHeight="1"/>
    <row r="2189" ht="12.75" customHeight="1"/>
    <row r="2190" ht="12.75" customHeight="1"/>
    <row r="2191" ht="12.75" customHeight="1"/>
    <row r="2192" ht="12.75" customHeight="1"/>
    <row r="2193" ht="12.75" customHeight="1"/>
    <row r="2194" ht="12.75" customHeight="1"/>
    <row r="2195" ht="12.75" customHeight="1"/>
    <row r="2196" ht="12.75" customHeight="1"/>
    <row r="2197" ht="12.75" customHeight="1"/>
    <row r="2198" ht="12.75" customHeight="1"/>
    <row r="2199" ht="12.75" customHeight="1"/>
    <row r="2200" ht="12.75" customHeight="1"/>
    <row r="2201" ht="12.75" customHeight="1"/>
    <row r="2202" ht="12.75" customHeight="1"/>
    <row r="2203" ht="12.75" customHeight="1"/>
    <row r="2204" ht="12.75" customHeight="1"/>
    <row r="2205" ht="12.75" customHeight="1"/>
    <row r="2206" ht="12.75" customHeight="1"/>
    <row r="2207" ht="12.75" customHeight="1"/>
    <row r="2208" ht="12.75" customHeight="1"/>
    <row r="2209" ht="12.75" customHeight="1"/>
    <row r="2210" ht="12.75" customHeight="1"/>
    <row r="2211" ht="12.75" customHeight="1"/>
    <row r="2212" ht="12.75" customHeight="1"/>
    <row r="2213" ht="12.75" customHeight="1"/>
    <row r="2214" ht="12.75" customHeight="1"/>
    <row r="2215" ht="12.75" customHeight="1"/>
    <row r="2216" ht="12.75" customHeight="1"/>
    <row r="2217" ht="12.75" customHeight="1"/>
    <row r="2218" ht="12.75" customHeight="1"/>
    <row r="2219" ht="12.75" customHeight="1"/>
    <row r="2220" ht="12.75" customHeight="1"/>
    <row r="2221" ht="12.75" customHeight="1"/>
    <row r="2222" ht="12.75" customHeight="1"/>
    <row r="2223" ht="12.75" customHeight="1"/>
    <row r="2224" ht="12.75" customHeight="1"/>
    <row r="2225" ht="12.75" customHeight="1"/>
    <row r="2226" ht="12.75" customHeight="1"/>
    <row r="2227" ht="12.75" customHeight="1"/>
    <row r="2228" ht="12.75" customHeight="1"/>
    <row r="2229" ht="12.75" customHeight="1"/>
    <row r="2230" ht="12.75" customHeight="1"/>
    <row r="2231" ht="12.75" customHeight="1"/>
    <row r="2232" ht="12.75" customHeight="1"/>
    <row r="2233" ht="12.75" customHeight="1"/>
    <row r="2234" ht="12.75" customHeight="1"/>
    <row r="2235" ht="12.75" customHeight="1"/>
    <row r="2236" ht="12.75" customHeight="1"/>
    <row r="2237" ht="12.75" customHeight="1"/>
    <row r="2238" ht="12.75" customHeight="1"/>
    <row r="2239" ht="12.75" customHeight="1"/>
    <row r="2240" ht="12.75" customHeight="1"/>
    <row r="2241" ht="12.75" customHeight="1"/>
    <row r="2242" ht="12.75" customHeight="1"/>
    <row r="2243" ht="12.75" customHeight="1"/>
    <row r="2244" ht="12.75" customHeight="1"/>
    <row r="2245" ht="12.75" customHeight="1"/>
    <row r="2246" ht="12.75" customHeight="1"/>
    <row r="2247" ht="12.75" customHeight="1"/>
    <row r="2248" ht="12.75" customHeight="1"/>
    <row r="2249" ht="12.75" customHeight="1"/>
    <row r="2250" ht="12.75" customHeight="1"/>
    <row r="2251" ht="12.75" customHeight="1"/>
    <row r="2252" ht="12.75" customHeight="1"/>
    <row r="2253" ht="12.75" customHeight="1"/>
    <row r="2254" ht="12.75" customHeight="1"/>
    <row r="2255" ht="12.75" customHeight="1"/>
    <row r="2256" ht="12.75" customHeight="1"/>
    <row r="2257" ht="12.75" customHeight="1"/>
    <row r="2258" ht="12.75" customHeight="1"/>
    <row r="2259" ht="12.75" customHeight="1"/>
    <row r="2260" ht="12.75" customHeight="1"/>
    <row r="2261" ht="12.75" customHeight="1"/>
    <row r="2262" ht="12.75" customHeight="1"/>
    <row r="2263" ht="12.75" customHeight="1"/>
    <row r="2264" ht="12.75" customHeight="1"/>
    <row r="2265" ht="12.75" customHeight="1"/>
    <row r="2266" ht="12.75" customHeight="1"/>
    <row r="2267" ht="12.75" customHeight="1"/>
    <row r="2268" ht="12.75" customHeight="1"/>
    <row r="2269" ht="12.75" customHeight="1"/>
    <row r="2270" ht="12.75" customHeight="1"/>
    <row r="2271" ht="12.75" customHeight="1"/>
    <row r="2272" ht="12.75" customHeight="1"/>
    <row r="2273" ht="12.75" customHeight="1"/>
    <row r="2274" ht="12.75" customHeight="1"/>
    <row r="2275" ht="12.75" customHeight="1"/>
    <row r="2276" ht="12.75" customHeight="1"/>
    <row r="2277" ht="12.75" customHeight="1"/>
    <row r="2278" ht="12.75" customHeight="1"/>
    <row r="2279" ht="12.75" customHeight="1"/>
    <row r="2280" ht="12.75" customHeight="1"/>
    <row r="2281" ht="12.75" customHeight="1"/>
    <row r="2282" ht="12.75" customHeight="1"/>
    <row r="2283" ht="12.75" customHeight="1"/>
    <row r="2284" ht="12.75" customHeight="1"/>
    <row r="2285" ht="12.75" customHeight="1"/>
    <row r="2286" ht="12.75" customHeight="1"/>
    <row r="2287" ht="12.75" customHeight="1"/>
    <row r="2288" ht="12.75" customHeight="1"/>
    <row r="2289" ht="12.75" customHeight="1"/>
    <row r="2290" ht="12.75" customHeight="1"/>
    <row r="2291" ht="12.75" customHeight="1"/>
    <row r="2292" ht="12.75" customHeight="1"/>
    <row r="2293" ht="12.75" customHeight="1"/>
    <row r="2294" ht="12.75" customHeight="1"/>
    <row r="2295" ht="12.75" customHeight="1"/>
    <row r="2296" ht="12.75" customHeight="1"/>
    <row r="2297" ht="12.75" customHeight="1"/>
    <row r="2298" ht="12.75" customHeight="1"/>
    <row r="2299" ht="12.75" customHeight="1"/>
    <row r="2300" ht="12.75" customHeight="1"/>
    <row r="2301" ht="12.75" customHeight="1"/>
    <row r="2302" ht="12.75" customHeight="1"/>
    <row r="2303" ht="12.75" customHeight="1"/>
    <row r="2304" ht="12.75" customHeight="1"/>
    <row r="2305" ht="12.75" customHeight="1"/>
    <row r="2306" ht="12.75" customHeight="1"/>
    <row r="2307" ht="12.75" customHeight="1"/>
    <row r="2308" ht="12.75" customHeight="1"/>
    <row r="2309" ht="12.75" customHeight="1"/>
    <row r="2310" ht="12.75" customHeight="1"/>
    <row r="2311" ht="12.75" customHeight="1"/>
    <row r="2312" ht="12.75" customHeight="1"/>
    <row r="2313" ht="12.75" customHeight="1"/>
    <row r="2314" ht="12.75" customHeight="1"/>
    <row r="2315" ht="12.75" customHeight="1"/>
    <row r="2316" ht="12.75" customHeight="1"/>
    <row r="2317" ht="12.75" customHeight="1"/>
    <row r="2318" ht="12.75" customHeight="1"/>
    <row r="2319" ht="12.75" customHeight="1"/>
    <row r="2320" ht="12.75" customHeight="1"/>
    <row r="2321" ht="12.75" customHeight="1"/>
    <row r="2322" ht="12.75" customHeight="1"/>
    <row r="2323" ht="12.75" customHeight="1"/>
    <row r="2324" ht="12.75" customHeight="1"/>
    <row r="2325" ht="12.75" customHeight="1"/>
    <row r="2326" ht="12.75" customHeight="1"/>
    <row r="2327" ht="12.75" customHeight="1"/>
    <row r="2328" ht="12.75" customHeight="1"/>
    <row r="2329" ht="12.75" customHeight="1"/>
    <row r="2330" ht="12.75" customHeight="1"/>
    <row r="2331" ht="12.75" customHeight="1"/>
    <row r="2332" ht="12.75" customHeight="1"/>
    <row r="2333" ht="12.75" customHeight="1"/>
    <row r="2334" ht="12.75" customHeight="1"/>
    <row r="2335" ht="12.75" customHeight="1"/>
    <row r="2336" ht="12.75" customHeight="1"/>
    <row r="2337" ht="12.75" customHeight="1"/>
    <row r="2338" ht="12.75" customHeight="1"/>
    <row r="2339" ht="12.75" customHeight="1"/>
    <row r="2340" ht="12.75" customHeight="1"/>
    <row r="2341" ht="12.75" customHeight="1"/>
    <row r="2342" ht="12.75" customHeight="1"/>
    <row r="2343" ht="12.75" customHeight="1"/>
    <row r="2344" ht="12.75" customHeight="1"/>
    <row r="2345" ht="12.75" customHeight="1"/>
    <row r="2346" ht="12.75" customHeight="1"/>
    <row r="2347" ht="12.75" customHeight="1"/>
    <row r="2348" ht="12.75" customHeight="1"/>
    <row r="2349" ht="12.75" customHeight="1"/>
    <row r="2350" ht="12.75" customHeight="1"/>
    <row r="2351" ht="12.75" customHeight="1"/>
    <row r="2352" ht="12.75" customHeight="1"/>
    <row r="2353" ht="12.75" customHeight="1"/>
    <row r="2354" ht="12.75" customHeight="1"/>
    <row r="2355" ht="12.75" customHeight="1"/>
    <row r="2356" ht="12.75" customHeight="1"/>
    <row r="2357" ht="12.75" customHeight="1"/>
    <row r="2358" ht="12.75" customHeight="1"/>
    <row r="2359" ht="12.75" customHeight="1"/>
    <row r="2360" ht="12.75" customHeight="1"/>
    <row r="2361" ht="12.75" customHeight="1"/>
    <row r="2362" ht="12.75" customHeight="1"/>
    <row r="2363" ht="12.75" customHeight="1"/>
    <row r="2364" ht="12.75" customHeight="1"/>
    <row r="2365" ht="12.75" customHeight="1"/>
    <row r="2366" ht="12.75" customHeight="1"/>
    <row r="2367" ht="12.75" customHeight="1"/>
    <row r="2368" ht="12.75" customHeight="1"/>
    <row r="2369" ht="12.75" customHeight="1"/>
    <row r="2370" ht="12.75" customHeight="1"/>
    <row r="2371" ht="12.75" customHeight="1"/>
    <row r="2372" ht="12.75" customHeight="1"/>
    <row r="2373" ht="12.75" customHeight="1"/>
    <row r="2374" ht="12.75" customHeight="1"/>
    <row r="2375" ht="12.75" customHeight="1"/>
    <row r="2376" ht="12.75" customHeight="1"/>
    <row r="2377" ht="12.75" customHeight="1"/>
    <row r="2378" ht="12.75" customHeight="1"/>
    <row r="2379" ht="12.75" customHeight="1"/>
    <row r="2380" ht="12.75" customHeight="1"/>
    <row r="2381" ht="12.75" customHeight="1"/>
    <row r="2382" ht="12.75" customHeight="1"/>
    <row r="2383" ht="12.75" customHeight="1"/>
    <row r="2384" ht="12.75" customHeight="1"/>
    <row r="2385" ht="12.75" customHeight="1"/>
    <row r="2386" ht="12.75" customHeight="1"/>
    <row r="2387" ht="12.75" customHeight="1"/>
    <row r="2388" ht="12.75" customHeight="1"/>
    <row r="2389" ht="12.75" customHeight="1"/>
    <row r="2390" ht="12.75" customHeight="1"/>
    <row r="2391" ht="12.75" customHeight="1"/>
    <row r="2392" ht="12.75" customHeight="1"/>
    <row r="2393" ht="12.75" customHeight="1"/>
    <row r="2394" ht="12.75" customHeight="1"/>
    <row r="2395" ht="12.75" customHeight="1"/>
    <row r="2396" ht="12.75" customHeight="1"/>
    <row r="2397" ht="12.75" customHeight="1"/>
    <row r="2398" ht="12.75" customHeight="1"/>
    <row r="2399" ht="12.75" customHeight="1"/>
    <row r="2400" ht="12.75" customHeight="1"/>
    <row r="2401" ht="12.75" customHeight="1"/>
    <row r="2402" ht="12.75" customHeight="1"/>
    <row r="2403" ht="12.75" customHeight="1"/>
    <row r="2404" ht="12.75" customHeight="1"/>
    <row r="2405" ht="12.75" customHeight="1"/>
    <row r="2406" ht="12.75" customHeight="1"/>
    <row r="2407" ht="12.75" customHeight="1"/>
    <row r="2408" ht="12.75" customHeight="1"/>
    <row r="2409" ht="12.75" customHeight="1"/>
    <row r="2410" ht="12.75" customHeight="1"/>
    <row r="2411" ht="12.75" customHeight="1"/>
    <row r="2412" ht="12.75" customHeight="1"/>
    <row r="2413" ht="12.75" customHeight="1"/>
    <row r="2414" ht="12.75" customHeight="1"/>
    <row r="2415" ht="12.75" customHeight="1"/>
    <row r="2416" ht="12.75" customHeight="1"/>
    <row r="2417" ht="12.75" customHeight="1"/>
    <row r="2418" ht="12.75" customHeight="1"/>
    <row r="2419" ht="12.75" customHeight="1"/>
    <row r="2420" ht="12.75" customHeight="1"/>
    <row r="2421" ht="12.75" customHeight="1"/>
    <row r="2422" ht="12.75" customHeight="1"/>
    <row r="2423" ht="12.75" customHeight="1"/>
    <row r="2424" ht="12.75" customHeight="1"/>
    <row r="2425" ht="12.75" customHeight="1"/>
    <row r="2426" ht="12.75" customHeight="1"/>
    <row r="2427" ht="12.75" customHeight="1"/>
    <row r="2428" ht="12.75" customHeight="1"/>
    <row r="2429" ht="12.75" customHeight="1"/>
    <row r="2430" ht="12.75" customHeight="1"/>
    <row r="2431" ht="12.75" customHeight="1"/>
    <row r="2432" ht="12.75" customHeight="1"/>
    <row r="2433" ht="12.75" customHeight="1"/>
    <row r="2434" ht="12.75" customHeight="1"/>
    <row r="2435" ht="12.75" customHeight="1"/>
    <row r="2436" ht="12.75" customHeight="1"/>
    <row r="2437" ht="12.75" customHeight="1"/>
    <row r="2438" ht="12.75" customHeight="1"/>
    <row r="2439" ht="12.75" customHeight="1"/>
    <row r="2440" ht="12.75" customHeight="1"/>
    <row r="2441" ht="12.75" customHeight="1"/>
    <row r="2442" ht="12.75" customHeight="1"/>
    <row r="2443" ht="12.75" customHeight="1"/>
    <row r="2444" ht="12.75" customHeight="1"/>
    <row r="2445" ht="12.75" customHeight="1"/>
    <row r="2446" ht="12.75" customHeight="1"/>
    <row r="2447" ht="12.75" customHeight="1"/>
    <row r="2448" ht="12.75" customHeight="1"/>
    <row r="2449" ht="12.75" customHeight="1"/>
    <row r="2450" ht="12.75" customHeight="1"/>
    <row r="2451" ht="12.75" customHeight="1"/>
    <row r="2452" ht="12.75" customHeight="1"/>
    <row r="2453" ht="12.75" customHeight="1"/>
    <row r="2454" ht="12.75" customHeight="1"/>
    <row r="2455" ht="12.75" customHeight="1"/>
    <row r="2456" ht="12.75" customHeight="1"/>
    <row r="2457" ht="12.75" customHeight="1"/>
    <row r="2458" ht="12.75" customHeight="1"/>
    <row r="2459" ht="12.75" customHeight="1"/>
    <row r="2460" ht="12.75" customHeight="1"/>
    <row r="2461" ht="12.75" customHeight="1"/>
    <row r="2462" ht="12.75" customHeight="1"/>
    <row r="2463" ht="12.75" customHeight="1"/>
    <row r="2464" ht="12.75" customHeight="1"/>
    <row r="2465" ht="12.75" customHeight="1"/>
    <row r="2466" ht="12.75" customHeight="1"/>
    <row r="2467" ht="12.75" customHeight="1"/>
    <row r="2468" ht="12.75" customHeight="1"/>
    <row r="2469" ht="12.75" customHeight="1"/>
    <row r="2470" ht="12.75" customHeight="1"/>
    <row r="2471" ht="12.75" customHeight="1"/>
    <row r="2472" ht="12.75" customHeight="1"/>
    <row r="2473" ht="12.75" customHeight="1"/>
    <row r="2474" ht="12.75" customHeight="1"/>
    <row r="2475" ht="12.75" customHeight="1"/>
    <row r="2476" ht="12.75" customHeight="1"/>
    <row r="2477" ht="12.75" customHeight="1"/>
    <row r="2478" ht="12.75" customHeight="1"/>
    <row r="2479" ht="12.75" customHeight="1"/>
    <row r="2480" ht="12.75" customHeight="1"/>
    <row r="2481" ht="12.75" customHeight="1"/>
    <row r="2482" ht="12.75" customHeight="1"/>
    <row r="2483" ht="12.75" customHeight="1"/>
    <row r="2484" ht="12.75" customHeight="1"/>
    <row r="2485" ht="12.75" customHeight="1"/>
    <row r="2486" ht="12.75" customHeight="1"/>
    <row r="2487" ht="12.75" customHeight="1"/>
    <row r="2488" ht="12.75" customHeight="1"/>
    <row r="2489" ht="12.75" customHeight="1"/>
    <row r="2490" ht="12.75" customHeight="1"/>
    <row r="2491" ht="12.75" customHeight="1"/>
    <row r="2492" ht="12.75" customHeight="1"/>
    <row r="2493" ht="12.75" customHeight="1"/>
    <row r="2494" ht="12.75" customHeight="1"/>
    <row r="2495" ht="12.75" customHeight="1"/>
    <row r="2496" ht="12.75" customHeight="1"/>
    <row r="2497" ht="12.75" customHeight="1"/>
    <row r="2498" ht="12.75" customHeight="1"/>
    <row r="2499" ht="12.75" customHeight="1"/>
    <row r="2500" ht="12.75" customHeight="1"/>
    <row r="2501" ht="12.75" customHeight="1"/>
    <row r="2502" ht="12.75" customHeight="1"/>
    <row r="2503" ht="12.75" customHeight="1"/>
    <row r="2504" ht="12.75" customHeight="1"/>
    <row r="2505" ht="12.75" customHeight="1"/>
    <row r="2506" ht="12.75" customHeight="1"/>
    <row r="2507" ht="12.75" customHeight="1"/>
    <row r="2508" ht="12.75" customHeight="1"/>
    <row r="2509" ht="12.75" customHeight="1"/>
    <row r="2510" ht="12.75" customHeight="1"/>
    <row r="2511" ht="12.75" customHeight="1"/>
    <row r="2512" ht="12.75" customHeight="1"/>
    <row r="2513" ht="12.75" customHeight="1"/>
    <row r="2514" ht="12.75" customHeight="1"/>
    <row r="2515" ht="12.75" customHeight="1"/>
    <row r="2516" ht="12.75" customHeight="1"/>
    <row r="2517" ht="12.75" customHeight="1"/>
    <row r="2518" ht="12.75" customHeight="1"/>
    <row r="2519" ht="12.75" customHeight="1"/>
    <row r="2520" ht="12.75" customHeight="1"/>
    <row r="2521" ht="12.75" customHeight="1"/>
    <row r="2522" ht="12.75" customHeight="1"/>
    <row r="2523" ht="12.75" customHeight="1"/>
    <row r="2524" ht="12.75" customHeight="1"/>
    <row r="2525" ht="12.75" customHeight="1"/>
    <row r="2526" ht="12.75" customHeight="1"/>
    <row r="2527" ht="12.75" customHeight="1"/>
    <row r="2528" ht="12.75" customHeight="1"/>
    <row r="2529" ht="12.75" customHeight="1"/>
    <row r="2530" ht="12.75" customHeight="1"/>
    <row r="2531" ht="12.75" customHeight="1"/>
    <row r="2532" ht="12.75" customHeight="1"/>
    <row r="2533" ht="12.75" customHeight="1"/>
    <row r="2534" ht="12.75" customHeight="1"/>
    <row r="2535" ht="12.75" customHeight="1"/>
    <row r="2536" ht="12.75" customHeight="1"/>
    <row r="2537" ht="12.75" customHeight="1"/>
    <row r="2538" ht="12.75" customHeight="1"/>
    <row r="2539" ht="12.75" customHeight="1"/>
    <row r="2540" ht="12.75" customHeight="1"/>
    <row r="2541" ht="12.75" customHeight="1"/>
    <row r="2542" ht="12.75" customHeight="1"/>
    <row r="2543" ht="12.75" customHeight="1"/>
    <row r="2544" ht="12.75" customHeight="1"/>
    <row r="2545" ht="12.75" customHeight="1"/>
    <row r="2546" ht="12.75" customHeight="1"/>
    <row r="2547" ht="12.75" customHeight="1"/>
    <row r="2548" ht="12.75" customHeight="1"/>
    <row r="2549" ht="12.75" customHeight="1"/>
    <row r="2550" ht="12.75" customHeight="1"/>
    <row r="2551" ht="12.75" customHeight="1"/>
    <row r="2552" ht="12.75" customHeight="1"/>
    <row r="2553" ht="12.75" customHeight="1"/>
    <row r="2554" ht="12.75" customHeight="1"/>
    <row r="2555" ht="12.75" customHeight="1"/>
    <row r="2556" ht="12.75" customHeight="1"/>
    <row r="2557" ht="12.75" customHeight="1"/>
    <row r="2558" ht="12.75" customHeight="1"/>
    <row r="2559" ht="12.75" customHeight="1"/>
    <row r="2560" ht="12.75" customHeight="1"/>
    <row r="2561" ht="12.75" customHeight="1"/>
    <row r="2562" ht="12.75" customHeight="1"/>
    <row r="2563" ht="12.75" customHeight="1"/>
    <row r="2564" ht="12.75" customHeight="1"/>
    <row r="2565" ht="12.75" customHeight="1"/>
    <row r="2566" ht="12.75" customHeight="1"/>
    <row r="2567" ht="12.75" customHeight="1"/>
    <row r="2568" ht="12.75" customHeight="1"/>
    <row r="2569" ht="12.75" customHeight="1"/>
    <row r="2570" ht="12.75" customHeight="1"/>
    <row r="2571" ht="12.75" customHeight="1"/>
    <row r="2572" ht="12.75" customHeight="1"/>
    <row r="2573" ht="12.75" customHeight="1"/>
    <row r="2574" ht="12.75" customHeight="1"/>
    <row r="2575" ht="12.75" customHeight="1"/>
    <row r="2576" ht="12.75" customHeight="1"/>
    <row r="2577" ht="12.75" customHeight="1"/>
    <row r="2578" ht="12.75" customHeight="1"/>
    <row r="2579" ht="12.75" customHeight="1"/>
    <row r="2580" ht="12.75" customHeight="1"/>
    <row r="2581" ht="12.75" customHeight="1"/>
    <row r="2582" ht="12.75" customHeight="1"/>
    <row r="2583" ht="12.75" customHeight="1"/>
    <row r="2584" ht="12.75" customHeight="1"/>
    <row r="2585" ht="12.75" customHeight="1"/>
    <row r="2586" ht="12.75" customHeight="1"/>
    <row r="2587" ht="12.75" customHeight="1"/>
    <row r="2588" ht="12.75" customHeight="1"/>
    <row r="2589" ht="12.75" customHeight="1"/>
    <row r="2590" ht="12.75" customHeight="1"/>
    <row r="2591" ht="12.75" customHeight="1"/>
    <row r="2592" ht="12.75" customHeight="1"/>
    <row r="2593" ht="12.75" customHeight="1"/>
    <row r="2594" ht="12.75" customHeight="1"/>
    <row r="2595" ht="12.75" customHeight="1"/>
    <row r="2596" ht="12.75" customHeight="1"/>
    <row r="2597" ht="12.75" customHeight="1"/>
    <row r="2598" ht="12.75" customHeight="1"/>
    <row r="2599" ht="12.75" customHeight="1"/>
    <row r="2600" ht="12.75" customHeight="1"/>
    <row r="2601" ht="12.75" customHeight="1"/>
    <row r="2602" ht="12.75" customHeight="1"/>
    <row r="2603" ht="12.75" customHeight="1"/>
    <row r="2604" ht="12.75" customHeight="1"/>
    <row r="2605" ht="12.75" customHeight="1"/>
    <row r="2606" ht="12.75" customHeight="1"/>
    <row r="2607" ht="12.75" customHeight="1"/>
    <row r="2608" ht="12.75" customHeight="1"/>
    <row r="2609" ht="12.75" customHeight="1"/>
    <row r="2610" ht="12.75" customHeight="1"/>
    <row r="2611" ht="12.75" customHeight="1"/>
    <row r="2612" ht="12.75" customHeight="1"/>
    <row r="2613" ht="12.75" customHeight="1"/>
    <row r="2614" ht="12.75" customHeight="1"/>
    <row r="2615" ht="12.75" customHeight="1"/>
    <row r="2616" ht="12.75" customHeight="1"/>
    <row r="2617" ht="12.75" customHeight="1"/>
    <row r="2618" ht="12.75" customHeight="1"/>
    <row r="2619" ht="12.75" customHeight="1"/>
    <row r="2620" ht="12.75" customHeight="1"/>
    <row r="2621" ht="12.75" customHeight="1"/>
    <row r="2622" ht="12.75" customHeight="1"/>
    <row r="2623" ht="12.75" customHeight="1"/>
    <row r="2624" ht="12.75" customHeight="1"/>
    <row r="2625" ht="12.75" customHeight="1"/>
    <row r="2626" ht="12.75" customHeight="1"/>
    <row r="2627" ht="12.75" customHeight="1"/>
    <row r="2628" ht="12.75" customHeight="1"/>
    <row r="2629" ht="12.75" customHeight="1"/>
    <row r="2630" ht="12.75" customHeight="1"/>
    <row r="2631" ht="12.75" customHeight="1"/>
    <row r="2632" ht="12.75" customHeight="1"/>
    <row r="2633" ht="12.75" customHeight="1"/>
    <row r="2634" ht="12.75" customHeight="1"/>
    <row r="2635" ht="12.75" customHeight="1"/>
    <row r="2636" ht="12.75" customHeight="1"/>
    <row r="2637" ht="12.75" customHeight="1"/>
    <row r="2638" ht="12.75" customHeight="1"/>
    <row r="2639" ht="12.75" customHeight="1"/>
    <row r="2640" ht="12.75" customHeight="1"/>
    <row r="2641" ht="12.75" customHeight="1"/>
    <row r="2642" ht="12.75" customHeight="1"/>
    <row r="2643" ht="12.75" customHeight="1"/>
    <row r="2644" ht="12.75" customHeight="1"/>
    <row r="2645" ht="12.75" customHeight="1"/>
    <row r="2646" ht="12.75" customHeight="1"/>
    <row r="2647" ht="12.75" customHeight="1"/>
    <row r="2648" ht="12.75" customHeight="1"/>
    <row r="2649" ht="12.75" customHeight="1"/>
    <row r="2650" ht="12.75" customHeight="1"/>
    <row r="2651" ht="12.75" customHeight="1"/>
    <row r="2652" ht="12.75" customHeight="1"/>
    <row r="2653" ht="12.75" customHeight="1"/>
    <row r="2654" ht="12.75" customHeight="1"/>
    <row r="2655" ht="12.75" customHeight="1"/>
    <row r="2656" ht="12.75" customHeight="1"/>
    <row r="2657" ht="12.75" customHeight="1"/>
    <row r="2658" ht="12.75" customHeight="1"/>
    <row r="2659" ht="12.75" customHeight="1"/>
    <row r="2660" ht="12.75" customHeight="1"/>
    <row r="2661" ht="12.75" customHeight="1"/>
    <row r="2662" ht="12.75" customHeight="1"/>
    <row r="2663" ht="12.75" customHeight="1"/>
    <row r="2664" ht="12.75" customHeight="1"/>
    <row r="2665" ht="12.75" customHeight="1"/>
    <row r="2666" ht="12.75" customHeight="1"/>
    <row r="2667" ht="12.75" customHeight="1"/>
    <row r="2668" ht="12.75" customHeight="1"/>
    <row r="2669" ht="12.75" customHeight="1"/>
    <row r="2670" ht="12.75" customHeight="1"/>
    <row r="2671" ht="12.75" customHeight="1"/>
    <row r="2672" ht="12.75" customHeight="1"/>
    <row r="2673" ht="12.75" customHeight="1"/>
    <row r="2674" ht="12.75" customHeight="1"/>
    <row r="2675" ht="12.75" customHeight="1"/>
    <row r="2676" ht="12.75" customHeight="1"/>
    <row r="2677" ht="12.75" customHeight="1"/>
    <row r="2678" ht="12.75" customHeight="1"/>
    <row r="2679" ht="12.75" customHeight="1"/>
    <row r="2680" ht="12.75" customHeight="1"/>
    <row r="2681" ht="12.75" customHeight="1"/>
    <row r="2682" ht="12.75" customHeight="1"/>
    <row r="2683" ht="12.75" customHeight="1"/>
    <row r="2684" ht="12.75" customHeight="1"/>
    <row r="2685" ht="12.75" customHeight="1"/>
    <row r="2686" ht="12.75" customHeight="1"/>
    <row r="2687" ht="12.75" customHeight="1"/>
    <row r="2688" ht="12.75" customHeight="1"/>
    <row r="2689" ht="12.75" customHeight="1"/>
    <row r="2690" ht="12.75" customHeight="1"/>
    <row r="2691" ht="12.75" customHeight="1"/>
    <row r="2692" ht="12.75" customHeight="1"/>
    <row r="2693" ht="12.75" customHeight="1"/>
    <row r="2694" ht="12.75" customHeight="1"/>
    <row r="2695" ht="12.75" customHeight="1"/>
    <row r="2696" ht="12.75" customHeight="1"/>
    <row r="2697" ht="12.75" customHeight="1"/>
    <row r="2698" ht="12.75" customHeight="1"/>
    <row r="2699" ht="12.75" customHeight="1"/>
    <row r="2700" ht="12.75" customHeight="1"/>
    <row r="2701" ht="12.75" customHeight="1"/>
    <row r="2702" ht="12.75" customHeight="1"/>
    <row r="2703" ht="12.75" customHeight="1"/>
    <row r="2704" ht="12.75" customHeight="1"/>
    <row r="2705" ht="12.75" customHeight="1"/>
    <row r="2706" ht="12.75" customHeight="1"/>
    <row r="2707" ht="12.75" customHeight="1"/>
    <row r="2708" ht="12.75" customHeight="1"/>
    <row r="2709" ht="12.75" customHeight="1"/>
    <row r="2710" ht="12.75" customHeight="1"/>
  </sheetData>
  <sheetProtection password="E4D4" sheet="1" objects="1" scenarios="1" selectLockedCells="1" selectUnlockedCells="1"/>
  <mergeCells count="39">
    <mergeCell ref="B114:C115"/>
    <mergeCell ref="B117:C118"/>
    <mergeCell ref="B120:C121"/>
    <mergeCell ref="B102:C103"/>
    <mergeCell ref="B105:C106"/>
    <mergeCell ref="B108:C109"/>
    <mergeCell ref="B111:C112"/>
    <mergeCell ref="B90:C91"/>
    <mergeCell ref="B93:C94"/>
    <mergeCell ref="B96:C97"/>
    <mergeCell ref="B99:C100"/>
    <mergeCell ref="B78:C79"/>
    <mergeCell ref="B81:C82"/>
    <mergeCell ref="B84:C85"/>
    <mergeCell ref="B87:C88"/>
    <mergeCell ref="B66:C67"/>
    <mergeCell ref="B69:C70"/>
    <mergeCell ref="B72:C73"/>
    <mergeCell ref="B75:C76"/>
    <mergeCell ref="B54:C55"/>
    <mergeCell ref="B57:C58"/>
    <mergeCell ref="B60:C61"/>
    <mergeCell ref="B63:C64"/>
    <mergeCell ref="B42:C43"/>
    <mergeCell ref="B45:C46"/>
    <mergeCell ref="B48:C49"/>
    <mergeCell ref="B51:C52"/>
    <mergeCell ref="B30:C31"/>
    <mergeCell ref="B33:C34"/>
    <mergeCell ref="B36:C37"/>
    <mergeCell ref="B39:C40"/>
    <mergeCell ref="B18:C19"/>
    <mergeCell ref="B21:C22"/>
    <mergeCell ref="B24:C25"/>
    <mergeCell ref="B27:C28"/>
    <mergeCell ref="B6:C7"/>
    <mergeCell ref="B9:C10"/>
    <mergeCell ref="B12:C13"/>
    <mergeCell ref="B15:C16"/>
  </mergeCells>
  <conditionalFormatting sqref="O15 H102:O102 H60:O60 H63:O63 H66:O66 H69:O69 L51:O51 L72:O72 H78:O78 H81:O81 H84:O84 H87:O87 H90:O90 H93:O93 H96:O96 H45:O45 I54:O54 H105:O105 H108:O108 H111:O111 H114:O114 H117:O117 H120:O120 L24:O24 H6:O6 H12:O12 H48:O48 H18:O18 I57:O57 L21:O21 H27:O27 H30:O30 H33:O33 H36:O36 H39:O39 H42:O42 H99:O99 H75:O75">
    <cfRule type="cellIs" priority="1" dxfId="2" operator="equal" stopIfTrue="1">
      <formula>"Preenchido com erros!"</formula>
    </cfRule>
    <cfRule type="cellIs" priority="2" dxfId="3" operator="equal" stopIfTrue="1">
      <formula>"Por preencher"</formula>
    </cfRule>
    <cfRule type="cellIs" priority="3" dxfId="4" operator="equal" stopIfTrue="1">
      <formula>"Preenchido"</formula>
    </cfRule>
  </conditionalFormatting>
  <conditionalFormatting sqref="E45 E54 E90 E60 E63 E57 E69 E51 E72 E117 E81 E84 E87 E30 E93 E96 E42 E78 E111 E48 E108 E114 E120 E24 E12 E9 E66 E27 E102 E15 E18 E21 E6 E33 E39 E36 E99 E75">
    <cfRule type="cellIs" priority="4" dxfId="5" operator="equal" stopIfTrue="1">
      <formula>"Preenchido com erros!"</formula>
    </cfRule>
    <cfRule type="cellIs" priority="5" dxfId="6" operator="equal" stopIfTrue="1">
      <formula>"Por preencher"</formula>
    </cfRule>
    <cfRule type="cellIs" priority="6" dxfId="7" operator="equal" stopIfTrue="1">
      <formula>"Preenchido"</formula>
    </cfRule>
  </conditionalFormatting>
  <conditionalFormatting sqref="E105">
    <cfRule type="cellIs" priority="7" dxfId="8" operator="equal" stopIfTrue="1">
      <formula>"Preenchido, mas com reservas"</formula>
    </cfRule>
    <cfRule type="cellIs" priority="8" dxfId="6" operator="equal" stopIfTrue="1">
      <formula>"Por preencher"</formula>
    </cfRule>
    <cfRule type="cellIs" priority="9" dxfId="7" operator="equal" stopIfTrue="1">
      <formula>"Preenchido"</formula>
    </cfRule>
  </conditionalFormatting>
  <printOptions horizontalCentered="1"/>
  <pageMargins left="0.75" right="0.75" top="0.984251968503937" bottom="0.984251968503937" header="0" footer="0"/>
  <pageSetup horizontalDpi="300" verticalDpi="300" orientation="landscape" paperSize="9" scale="80" r:id="rId1"/>
  <headerFooter alignWithMargins="0">
    <oddHeader>&amp;C&amp;"Verdana,Negrito"&amp;9
BALANÇO SOCIAL 
DL nº 190/96, de 6 de Outubro</oddHeader>
    <oddFooter>&amp;R&amp;"Verdana,Negrito"&amp;9&amp;P/&amp;N</oddFooter>
  </headerFooter>
  <colBreaks count="1" manualBreakCount="1">
    <brk id="21" max="120" man="1"/>
  </colBreaks>
</worksheet>
</file>

<file path=xl/worksheets/sheet5.xml><?xml version="1.0" encoding="utf-8"?>
<worksheet xmlns="http://schemas.openxmlformats.org/spreadsheetml/2006/main" xmlns:r="http://schemas.openxmlformats.org/officeDocument/2006/relationships">
  <sheetPr codeName="Folha15">
    <tabColor indexed="50"/>
  </sheetPr>
  <dimension ref="C5:L16"/>
  <sheetViews>
    <sheetView showGridLines="0" showRowColHeaders="0" workbookViewId="0" topLeftCell="B1">
      <selection activeCell="C6" sqref="C6:L6"/>
    </sheetView>
  </sheetViews>
  <sheetFormatPr defaultColWidth="9.140625" defaultRowHeight="12.75"/>
  <cols>
    <col min="1" max="1" width="9.140625" style="1" customWidth="1"/>
    <col min="2" max="2" width="6.8515625" style="1" customWidth="1"/>
    <col min="3" max="5" width="9.140625" style="1" customWidth="1"/>
    <col min="6" max="6" width="3.28125" style="1" customWidth="1"/>
    <col min="7" max="13" width="9.140625" style="1" customWidth="1"/>
    <col min="14" max="14" width="4.57421875" style="1" customWidth="1"/>
    <col min="15" max="16384" width="9.140625" style="1" customWidth="1"/>
  </cols>
  <sheetData>
    <row r="5" ht="12.75">
      <c r="C5" s="88" t="s">
        <v>373</v>
      </c>
    </row>
    <row r="6" spans="3:12" ht="25.5" customHeight="1">
      <c r="C6" s="699"/>
      <c r="D6" s="699"/>
      <c r="E6" s="699"/>
      <c r="F6" s="699"/>
      <c r="G6" s="699"/>
      <c r="H6" s="699"/>
      <c r="I6" s="699"/>
      <c r="J6" s="699"/>
      <c r="K6" s="699"/>
      <c r="L6" s="699"/>
    </row>
    <row r="10" ht="12.75">
      <c r="C10" s="88" t="s">
        <v>371</v>
      </c>
    </row>
    <row r="11" spans="3:11" ht="25.5" customHeight="1">
      <c r="C11" s="699"/>
      <c r="D11" s="699"/>
      <c r="E11" s="699"/>
      <c r="F11" s="699"/>
      <c r="G11" s="8"/>
      <c r="H11" s="8"/>
      <c r="I11" s="8"/>
      <c r="J11" s="8"/>
      <c r="K11" s="8"/>
    </row>
    <row r="15" ht="12.75">
      <c r="C15" s="88" t="s">
        <v>372</v>
      </c>
    </row>
    <row r="16" spans="3:11" ht="25.5" customHeight="1">
      <c r="C16" s="699"/>
      <c r="D16" s="699"/>
      <c r="E16" s="699"/>
      <c r="F16" s="699"/>
      <c r="G16" s="699"/>
      <c r="H16" s="699"/>
      <c r="I16" s="8"/>
      <c r="J16" s="8"/>
      <c r="K16" s="8"/>
    </row>
  </sheetData>
  <sheetProtection sheet="1" objects="1" scenarios="1" selectLockedCells="1"/>
  <mergeCells count="3">
    <mergeCell ref="C6:L6"/>
    <mergeCell ref="C11:F11"/>
    <mergeCell ref="C16:H16"/>
  </mergeCells>
  <printOptions horizontalCentered="1"/>
  <pageMargins left="0.75" right="0.75" top="0.984251968503937" bottom="0.984251968503937" header="0" footer="0"/>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DGO0164</dc:creator>
  <cp:keywords/>
  <dc:description/>
  <cp:lastModifiedBy>joao.pereira</cp:lastModifiedBy>
  <cp:lastPrinted>2007-03-02T15:45:20Z</cp:lastPrinted>
  <dcterms:created xsi:type="dcterms:W3CDTF">1999-03-11T14:34:02Z</dcterms:created>
  <dcterms:modified xsi:type="dcterms:W3CDTF">2007-03-05T11:52:34Z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-333205285</vt:i4>
  </property>
  <property fmtid="{D5CDD505-2E9C-101B-9397-08002B2CF9AE}" pid="3" name="_EmailSubject">
    <vt:lpwstr>bs</vt:lpwstr>
  </property>
  <property fmtid="{D5CDD505-2E9C-101B-9397-08002B2CF9AE}" pid="4" name="_AuthorEmail">
    <vt:lpwstr>pontecm@madeira-edu.pt</vt:lpwstr>
  </property>
  <property fmtid="{D5CDD505-2E9C-101B-9397-08002B2CF9AE}" pid="5" name="_AuthorEmailDisplayName">
    <vt:lpwstr>Carlos Miguel Ponte</vt:lpwstr>
  </property>
  <property fmtid="{D5CDD505-2E9C-101B-9397-08002B2CF9AE}" pid="6" name="_PreviousAdHocReviewCycleID">
    <vt:i4>-333205285</vt:i4>
  </property>
  <property fmtid="{D5CDD505-2E9C-101B-9397-08002B2CF9AE}" pid="7" name="_ReviewingToolsShownOnce">
    <vt:lpwstr/>
  </property>
</Properties>
</file>