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deiragov-my.sharepoint.com/personal/natacha_pereira_madeira_gov_pt/Documents/Ambiente de Trabalho/mais_energia/"/>
    </mc:Choice>
  </mc:AlternateContent>
  <xr:revisionPtr revIDLastSave="10" documentId="14_{AA332C3D-24AC-4EAF-9F28-2AB5FB083F56}" xr6:coauthVersionLast="47" xr6:coauthVersionMax="47" xr10:uidLastSave="{EAAB9A05-7F0E-41F3-BCD9-E9FB2AE01D4C}"/>
  <bookViews>
    <workbookView xWindow="-120" yWindow="-120" windowWidth="29040" windowHeight="15720" xr2:uid="{19DBD7D9-C5A9-4B4B-82B0-006FE88EB96D}"/>
  </bookViews>
  <sheets>
    <sheet name="mapa_investimento" sheetId="1" r:id="rId1"/>
    <sheet name="Listas de valore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K22" i="1"/>
  <c r="K23" i="1"/>
  <c r="M22" i="1"/>
  <c r="M23" i="1"/>
  <c r="P22" i="1"/>
  <c r="P23" i="1"/>
  <c r="R22" i="1"/>
  <c r="R23" i="1"/>
  <c r="T22" i="1"/>
  <c r="T23" i="1"/>
  <c r="V22" i="1"/>
  <c r="V23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K6" i="1"/>
  <c r="M6" i="1"/>
  <c r="P6" i="1"/>
  <c r="R6" i="1"/>
  <c r="T6" i="1"/>
  <c r="V6" i="1"/>
  <c r="K5" i="1"/>
  <c r="M5" i="1"/>
  <c r="P5" i="1"/>
  <c r="R5" i="1"/>
  <c r="T5" i="1"/>
  <c r="V5" i="1"/>
  <c r="K4" i="1"/>
  <c r="M4" i="1"/>
  <c r="P4" i="1"/>
  <c r="R4" i="1"/>
  <c r="T4" i="1"/>
  <c r="V4" i="1"/>
</calcChain>
</file>

<file path=xl/sharedStrings.xml><?xml version="1.0" encoding="utf-8"?>
<sst xmlns="http://schemas.openxmlformats.org/spreadsheetml/2006/main" count="209" uniqueCount="135">
  <si>
    <t>MAPA DE INVESTIMENTO</t>
  </si>
  <si>
    <t>Nº Sequencial</t>
  </si>
  <si>
    <t>Descrição</t>
  </si>
  <si>
    <t>Fornecedor</t>
  </si>
  <si>
    <t>Valor do Investimento (Sem/IVA)</t>
  </si>
  <si>
    <t>Valor do elegível (Sem/IVA)</t>
  </si>
  <si>
    <t>Nº Fatura</t>
  </si>
  <si>
    <t>Data Fatura</t>
  </si>
  <si>
    <t>Nº Recibo</t>
  </si>
  <si>
    <t>Data Recibo</t>
  </si>
  <si>
    <t>Meio de pagamento</t>
  </si>
  <si>
    <t>Conta SNC</t>
  </si>
  <si>
    <t>Local do investimento</t>
  </si>
  <si>
    <t>Freguesia</t>
  </si>
  <si>
    <t>Concelho</t>
  </si>
  <si>
    <t>Observações</t>
  </si>
  <si>
    <t>Tipologia I - Investimentos na exploração de recursos energéticos renováveis</t>
  </si>
  <si>
    <t xml:space="preserve">Tipologia II - Investimentos para produção de águas quentes </t>
  </si>
  <si>
    <t>Tipologia III - Investimentos para produção de energia calorífica utilizando recursos endógenos para aquecimento ambiente</t>
  </si>
  <si>
    <t>Tipologia(2)</t>
  </si>
  <si>
    <t>Componente de despesa(1)</t>
  </si>
  <si>
    <t>Subtipologia(3)</t>
  </si>
  <si>
    <t>Outros</t>
  </si>
  <si>
    <t>Trabalhos de adaptação</t>
  </si>
  <si>
    <t>Instalação e/ou montagem</t>
  </si>
  <si>
    <t>id</t>
  </si>
  <si>
    <t>Componente</t>
  </si>
  <si>
    <t>Salamandras</t>
  </si>
  <si>
    <t>iii) Sistemas com recurso a biomassa</t>
  </si>
  <si>
    <t>ii) Bombas de calor</t>
  </si>
  <si>
    <t>i) Solar térmico</t>
  </si>
  <si>
    <t>ii) Armazenamento de energia elétrica associado ao regime de autoconsumo</t>
  </si>
  <si>
    <t>i) Produção de energia elétrica em regime de autoconsumo</t>
  </si>
  <si>
    <t>Tipologia</t>
  </si>
  <si>
    <t>MB Way</t>
  </si>
  <si>
    <t>Transferência Bancária</t>
  </si>
  <si>
    <t>Venda a dinheiro</t>
  </si>
  <si>
    <t>TB</t>
  </si>
  <si>
    <t>VD</t>
  </si>
  <si>
    <t>CH</t>
  </si>
  <si>
    <t>MB</t>
  </si>
  <si>
    <t>MBWay</t>
  </si>
  <si>
    <t>Multibanco</t>
  </si>
  <si>
    <t>Cheque</t>
  </si>
  <si>
    <t>Método</t>
  </si>
  <si>
    <t>Goodwill</t>
  </si>
  <si>
    <t>Honorários</t>
  </si>
  <si>
    <t>Comissões</t>
  </si>
  <si>
    <t>Materiais</t>
  </si>
  <si>
    <t>Terrenos e recursos naturais</t>
  </si>
  <si>
    <t>Edifícios e outras construções</t>
  </si>
  <si>
    <t>Equipamento básico</t>
  </si>
  <si>
    <t>Equipamento de transporte</t>
  </si>
  <si>
    <t>Equipamento administrativo</t>
  </si>
  <si>
    <t>Equipamentos biológicos</t>
  </si>
  <si>
    <t>Outros ativos fixos tangíveis</t>
  </si>
  <si>
    <t>Depreciações acumuladas</t>
  </si>
  <si>
    <t>Perdas por imparidade acumuladas</t>
  </si>
  <si>
    <t>Ativos intangíveis</t>
  </si>
  <si>
    <t>Projetos de desenvolvimento</t>
  </si>
  <si>
    <t>Programas de computador</t>
  </si>
  <si>
    <t>Propriedade industrial</t>
  </si>
  <si>
    <t>Outros ativos intangíveis</t>
  </si>
  <si>
    <t>Amortizações acumuladas</t>
  </si>
  <si>
    <t>Serviços especializados</t>
  </si>
  <si>
    <t>Trabalhos especializados</t>
  </si>
  <si>
    <t>Publicidade e propaganda</t>
  </si>
  <si>
    <t>Vigilância e segurança</t>
  </si>
  <si>
    <t>Conservação e reparação</t>
  </si>
  <si>
    <t>Ferramentas e utensílios de desgaste rápido</t>
  </si>
  <si>
    <t>Livros e documentação técnica</t>
  </si>
  <si>
    <t>Material de escritório</t>
  </si>
  <si>
    <t>Artigos para oferta</t>
  </si>
  <si>
    <t>Conta</t>
  </si>
  <si>
    <t>Subtipologia (3)</t>
  </si>
  <si>
    <t>Arco da Calheta</t>
  </si>
  <si>
    <t>Calheta</t>
  </si>
  <si>
    <t>Água de Pena</t>
  </si>
  <si>
    <t>Machico</t>
  </si>
  <si>
    <t>Arco de São Jorge</t>
  </si>
  <si>
    <t>Santana</t>
  </si>
  <si>
    <t>Boa Ventura</t>
  </si>
  <si>
    <t>São Vicente</t>
  </si>
  <si>
    <t>Camacha</t>
  </si>
  <si>
    <t>Santa Cruz</t>
  </si>
  <si>
    <t>Câmara de Lobos</t>
  </si>
  <si>
    <t>Campanário</t>
  </si>
  <si>
    <t>Ribeira Brava</t>
  </si>
  <si>
    <t>Canhas</t>
  </si>
  <si>
    <t>Ponta do Sol</t>
  </si>
  <si>
    <t>Caniçal</t>
  </si>
  <si>
    <t>Caniço</t>
  </si>
  <si>
    <t>Curral das Freiras</t>
  </si>
  <si>
    <t>Estreito da Calheta</t>
  </si>
  <si>
    <t>Estreito de Câmara de Lobos</t>
  </si>
  <si>
    <t>Faial</t>
  </si>
  <si>
    <t>Fajã da Ovelha</t>
  </si>
  <si>
    <t>Gaula</t>
  </si>
  <si>
    <t>Ilha</t>
  </si>
  <si>
    <t>Imaculado Coração de Maria</t>
  </si>
  <si>
    <t>Funchal</t>
  </si>
  <si>
    <t>Jardim da Serra</t>
  </si>
  <si>
    <t>Jardim do Mar</t>
  </si>
  <si>
    <t>Madalena do Mar</t>
  </si>
  <si>
    <t>Monte</t>
  </si>
  <si>
    <t>Paul do Mar</t>
  </si>
  <si>
    <t>Ponta Delgada</t>
  </si>
  <si>
    <t>Ponta do Pargo</t>
  </si>
  <si>
    <t>Porto da Cruz</t>
  </si>
  <si>
    <t>Porto Moniz</t>
  </si>
  <si>
    <t>Porto Santo</t>
  </si>
  <si>
    <t>Prazeres</t>
  </si>
  <si>
    <t>Quinta Grande</t>
  </si>
  <si>
    <t>Ribeira da Janela</t>
  </si>
  <si>
    <t>Santa Luzia</t>
  </si>
  <si>
    <t>Santa Maria Maior</t>
  </si>
  <si>
    <t>Santo António</t>
  </si>
  <si>
    <t>Santo António da Serra - Machico</t>
  </si>
  <si>
    <t>Santo António da Serra - Santa Cruz</t>
  </si>
  <si>
    <t>São Gonçalo</t>
  </si>
  <si>
    <t>São Jorge</t>
  </si>
  <si>
    <t>São Martinho</t>
  </si>
  <si>
    <t>São Pedro</t>
  </si>
  <si>
    <t>São Roque</t>
  </si>
  <si>
    <t>São Roque do Faial</t>
  </si>
  <si>
    <t>Sé</t>
  </si>
  <si>
    <t>Seixal</t>
  </si>
  <si>
    <t>Serra de Água</t>
  </si>
  <si>
    <t>Tábua</t>
  </si>
  <si>
    <t>idMP</t>
  </si>
  <si>
    <t>IdSNC</t>
  </si>
  <si>
    <t>idCD</t>
  </si>
  <si>
    <t>Aquisição equipamentos</t>
  </si>
  <si>
    <t>idTip</t>
  </si>
  <si>
    <t>idSubTip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</si>
</sst>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/>
    <xf numFmtId="0" fontId="4" fillId="7" borderId="4" xfId="0" applyFont="1" applyFill="1" applyBorder="1"/>
    <xf numFmtId="0" fontId="4" fillId="7" borderId="5" xfId="0" applyFont="1" applyFill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0" fillId="0" borderId="0" xfId="0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wrapText="1"/>
    </xf>
    <xf numFmtId="44" fontId="0" fillId="0" borderId="0" xfId="1" applyFont="1" applyAlignment="1" applyProtection="1">
      <alignment horizontal="center" vertical="center" wrapText="1" shrinkToFit="1"/>
      <protection locked="0"/>
    </xf>
    <xf numFmtId="14" fontId="0" fillId="0" borderId="0" xfId="0" applyNumberFormat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 vertical="center" wrapText="1" shrinkToFit="1"/>
    </xf>
    <xf numFmtId="0" fontId="0" fillId="0" borderId="0" xfId="0" applyNumberFormat="1" applyAlignment="1" applyProtection="1">
      <alignment horizontal="center" vertical="center" wrapText="1" shrinkToFit="1"/>
    </xf>
    <xf numFmtId="44" fontId="0" fillId="0" borderId="0" xfId="0" applyNumberFormat="1" applyAlignment="1" applyProtection="1">
      <alignment horizontal="center" vertical="center" wrapText="1" shrinkToFit="1"/>
    </xf>
    <xf numFmtId="0" fontId="5" fillId="6" borderId="0" xfId="0" applyFont="1" applyFill="1" applyAlignment="1" applyProtection="1">
      <alignment horizontal="center"/>
      <protection locked="0"/>
    </xf>
  </cellXfs>
  <cellStyles count="2">
    <cellStyle name="Moeda" xfId="1" builtinId="4"/>
    <cellStyle name="Normal" xfId="0" builtinId="0"/>
  </cellStyles>
  <dxfs count="48">
    <dxf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numFmt numFmtId="0" formatCode="General"/>
      <alignment horizontal="center" vertical="center" textRotation="0" wrapText="1" indent="0" justifyLastLine="0" shrinkToFit="1" readingOrder="0"/>
      <protection locked="1" hidden="0"/>
    </dxf>
    <dxf>
      <numFmt numFmtId="0" formatCode="General"/>
      <alignment horizontal="center" vertical="center" textRotation="0" wrapText="1" indent="0" justifyLastLine="0" shrinkToFit="1" readingOrder="0"/>
      <protection locked="1" hidden="0"/>
    </dxf>
    <dxf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numFmt numFmtId="0" formatCode="General"/>
      <alignment horizontal="center" vertical="center" textRotation="0" wrapText="1" indent="0" justifyLastLine="0" shrinkToFit="1" readingOrder="0"/>
      <protection locked="1" hidden="0"/>
    </dxf>
    <dxf>
      <numFmt numFmtId="0" formatCode="General"/>
      <alignment horizontal="center" vertical="center" textRotation="0" wrapText="1" indent="0" justifyLastLine="0" shrinkToFit="1" readingOrder="0"/>
      <protection locked="1" hidden="0"/>
    </dxf>
    <dxf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numFmt numFmtId="0" formatCode="General"/>
      <alignment horizontal="center" vertical="center" textRotation="0" wrapText="1" indent="0" justifyLastLine="0" shrinkToFit="1" readingOrder="0"/>
      <protection locked="1" hidden="0"/>
    </dxf>
    <dxf>
      <numFmt numFmtId="0" formatCode="General"/>
      <alignment horizontal="center" vertical="center" textRotation="0" wrapText="1" indent="0" justifyLastLine="0" shrinkToFit="1" readingOrder="0"/>
      <protection locked="1" hidden="0"/>
    </dxf>
    <dxf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numFmt numFmtId="0" formatCode="General"/>
      <alignment horizontal="center" vertical="center" textRotation="0" wrapText="1" indent="0" justifyLastLine="0" shrinkToFit="1" readingOrder="0"/>
      <protection locked="1" hidden="0"/>
    </dxf>
    <dxf>
      <numFmt numFmtId="0" formatCode="General"/>
      <alignment horizontal="center" vertical="center" textRotation="0" wrapText="1" indent="0" justifyLastLine="0" shrinkToFit="1" readingOrder="0"/>
      <protection locked="1" hidden="0"/>
    </dxf>
    <dxf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numFmt numFmtId="0" formatCode="General"/>
      <alignment horizontal="center" vertical="center" textRotation="0" wrapText="1" indent="0" justifyLastLine="0" shrinkToFit="1" readingOrder="0"/>
      <protection locked="1" hidden="0"/>
    </dxf>
    <dxf>
      <numFmt numFmtId="0" formatCode="General"/>
      <alignment horizontal="center" vertical="center" textRotation="0" wrapText="1" indent="0" justifyLastLine="0" shrinkToFit="1" readingOrder="0"/>
      <protection locked="1" hidden="0"/>
    </dxf>
    <dxf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numFmt numFmtId="19" formatCode="dd/mm/yyyy"/>
      <alignment horizontal="center" vertical="center" textRotation="0" wrapText="1" indent="0" justifyLastLine="0" shrinkToFit="1" readingOrder="0"/>
      <protection locked="0" hidden="0"/>
    </dxf>
    <dxf>
      <numFmt numFmtId="19" formatCode="dd/mm/yyyy"/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numFmt numFmtId="19" formatCode="dd/mm/yyyy"/>
      <alignment horizontal="center" vertical="center" textRotation="0" wrapText="1" indent="0" justifyLastLine="0" shrinkToFit="1" readingOrder="0"/>
      <protection locked="0" hidden="0"/>
    </dxf>
    <dxf>
      <numFmt numFmtId="19" formatCode="dd/mm/yyyy"/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numFmt numFmtId="34" formatCode="_-* #,##0.00\ &quot;€&quot;_-;\-* #,##0.00\ &quot;€&quot;_-;_-* &quot;-&quot;??\ &quot;€&quot;_-;_-@_-"/>
      <alignment horizontal="center" vertical="center" textRotation="0" wrapText="1" indent="0" justifyLastLine="0" shrinkToFit="1" readingOrder="0"/>
      <protection locked="1" hidden="0"/>
    </dxf>
    <dxf>
      <alignment horizontal="center" vertical="center" textRotation="0" wrapText="1" indent="0" justifyLastLine="0" shrinkToFit="1" readingOrder="0"/>
      <protection locked="0" hidden="0"/>
    </dxf>
    <dxf>
      <numFmt numFmtId="34" formatCode="_-* #,##0.00\ &quot;€&quot;_-;\-* #,##0.00\ &quot;€&quot;_-;_-* &quot;-&quot;??\ &quot;€&quot;_-;_-@_-"/>
      <alignment horizontal="center" vertical="center" textRotation="0" wrapText="1" indent="0" justifyLastLine="0" shrinkToFit="1" readingOrder="0"/>
      <protection locked="1" hidden="0"/>
    </dxf>
    <dxf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  <dxf>
      <alignment horizontal="center" vertical="center" textRotation="0" wrapText="1" indent="0" justifyLastLine="0" shrinkToFit="1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3134FA-C223-4EC2-AA9C-A7E50CE512AC}" name="Tabela3" displayName="Tabela3" ref="A3:W24" totalsRowCount="1" headerRowDxfId="47" dataDxfId="46">
  <autoFilter ref="A3:W23" xr:uid="{9D3134FA-C223-4EC2-AA9C-A7E50CE512AC}"/>
  <tableColumns count="23">
    <tableColumn id="1" xr3:uid="{F785986D-2751-4174-BCE4-052558C3788C}" name="Nº Sequencial" dataDxfId="45" totalsRowDxfId="44"/>
    <tableColumn id="2" xr3:uid="{8ABD5D55-467A-4445-9BEE-A0D01BD6EC40}" name="Descrição" dataDxfId="43" totalsRowDxfId="42"/>
    <tableColumn id="3" xr3:uid="{7A9C4B12-575B-4667-905F-FDB2ECCF5791}" name="Fornecedor" dataDxfId="41" totalsRowDxfId="40"/>
    <tableColumn id="4" xr3:uid="{4D5BB6D2-4FEE-4C94-BE2F-77D6DCA7BEF0}" name="Valor do Investimento (Sem/IVA)" totalsRowFunction="custom" dataDxfId="39" totalsRowDxfId="38">
      <totalsRowFormula>SUM(Tabela3[Valor do Investimento (Sem/IVA)])</totalsRowFormula>
    </tableColumn>
    <tableColumn id="5" xr3:uid="{0ED41176-6594-4EE3-8922-AFB3E09AE4A2}" name="Valor do elegível (Sem/IVA)" totalsRowFunction="custom" dataDxfId="37" totalsRowDxfId="36">
      <totalsRowFormula>SUM(Tabela3[Valor do elegível (Sem/IVA)])</totalsRowFormula>
    </tableColumn>
    <tableColumn id="6" xr3:uid="{BABF0781-11F0-4E97-BB4B-6F65227A1D36}" name="Nº Fatura" dataDxfId="35" totalsRowDxfId="34"/>
    <tableColumn id="7" xr3:uid="{2C5C1436-8981-479C-972B-183D097A4E94}" name="Data Fatura" dataDxfId="33" totalsRowDxfId="32"/>
    <tableColumn id="8" xr3:uid="{58DA0D67-E036-4A4A-B5F3-237D255FD69C}" name="Nº Recibo" dataDxfId="31" totalsRowDxfId="30"/>
    <tableColumn id="9" xr3:uid="{3FBB692F-6F43-4F58-993A-3B8C79B25CA6}" name="Data Recibo" dataDxfId="29" totalsRowDxfId="28"/>
    <tableColumn id="10" xr3:uid="{FACDD165-E2B0-4174-B41E-6F574E303AFF}" name="Meio de pagamento" dataDxfId="27" totalsRowDxfId="26"/>
    <tableColumn id="20" xr3:uid="{08632F2B-0CEB-477A-99C0-C670AF09C676}" name="idMP" dataDxfId="25" totalsRowDxfId="24">
      <calculatedColumnFormula>IF(Tabela3[[#This Row],[Meio de pagamento]]="","",VLOOKUP(Tabela3[[#This Row],[Meio de pagamento]],'Listas de valores'!$B$32:$C$37,2,0))</calculatedColumnFormula>
    </tableColumn>
    <tableColumn id="11" xr3:uid="{FFA65B1A-B4B6-4622-9D4E-B22140DE88D5}" name="Conta SNC" dataDxfId="23" totalsRowDxfId="22"/>
    <tableColumn id="21" xr3:uid="{BA75A9D2-D444-40BE-9C9A-467173BA805C}" name="IdSNC" dataDxfId="21" totalsRowDxfId="20">
      <calculatedColumnFormula>IF(Tabela3[[#This Row],[Conta SNC]]="","",VLOOKUP(Tabela3[[#This Row],[Conta SNC]],'Listas de valores'!$B$42:$C$72,2,0))</calculatedColumnFormula>
    </tableColumn>
    <tableColumn id="12" xr3:uid="{57CE6CCA-F797-4B9E-87C9-8A49A8AF3D1C}" name="Local do investimento" dataDxfId="19" totalsRowDxfId="18"/>
    <tableColumn id="13" xr3:uid="{B53C3E37-7DCA-4104-8B2B-CD2585251D02}" name="Freguesia" dataDxfId="17" totalsRowDxfId="16"/>
    <tableColumn id="14" xr3:uid="{7EC34C0A-C28C-4838-B575-6A24EF272770}" name="Concelho" dataDxfId="15" totalsRowDxfId="14">
      <calculatedColumnFormula>IF(Tabela3[[#This Row],[Freguesia]]="","",VLOOKUP(Tabela3[[#This Row],[Freguesia]],'Listas de valores'!$F$2:$G$55,2,0))</calculatedColumnFormula>
    </tableColumn>
    <tableColumn id="15" xr3:uid="{CF3A5BAB-0D97-42B2-8313-77A2F8A8BF03}" name="Componente de despesa(1)" dataDxfId="13" totalsRowDxfId="12"/>
    <tableColumn id="22" xr3:uid="{AA021A90-5268-425C-AEFB-13455816F6A9}" name="idCD" dataDxfId="11" totalsRowDxfId="10">
      <calculatedColumnFormula>IF(Tabela3[[#This Row],[Componente de despesa(1)]]="","",VLOOKUP(Tabela3[[#This Row],[Componente de despesa(1)]],'Listas de valores'!$B$3:$C$7,2,0))</calculatedColumnFormula>
    </tableColumn>
    <tableColumn id="16" xr3:uid="{FA831C35-3C19-4B7A-9D6D-BC3889699EE3}" name="Tipologia(2)" dataDxfId="9" totalsRowDxfId="8"/>
    <tableColumn id="23" xr3:uid="{FBBFA1B2-AEC0-446C-8C49-3B6C3F3B8CC2}" name="idTip" dataDxfId="7" totalsRowDxfId="6">
      <calculatedColumnFormula>IF(Tabela3[[#This Row],[Tipologia(2)]]="","",VLOOKUP(Tabela3[[#This Row],[Tipologia(2)]],'Listas de valores'!$B$13:$C$16,2,0))</calculatedColumnFormula>
    </tableColumn>
    <tableColumn id="17" xr3:uid="{1B5F71DA-6BE8-469F-9D01-D433BCAEC58A}" name="Subtipologia (3)" dataDxfId="5" totalsRowDxfId="4"/>
    <tableColumn id="24" xr3:uid="{D1D3E870-26F5-4B23-A4C7-F09350FCA373}" name="idSubTip" dataDxfId="3" totalsRowDxfId="2">
      <calculatedColumnFormula>IF(Tabela3[[#This Row],[Subtipologia (3)]]="","",VLOOKUP(Tabela3[[#This Row],[Subtipologia (3)]],'Listas de valores'!$C$21:$D$27,2,0))</calculatedColumnFormula>
    </tableColumn>
    <tableColumn id="18" xr3:uid="{C32286B3-7928-42A1-9ABD-B9A26B723AF4}" name="Observações" dataDxfId="1" totalsRow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AB01E-E9CC-4075-A4AB-D6B6CADC5AFD}">
  <dimension ref="A1:W24"/>
  <sheetViews>
    <sheetView tabSelected="1" topLeftCell="A11" zoomScaleNormal="100" workbookViewId="0">
      <selection activeCell="F16" sqref="F16"/>
    </sheetView>
  </sheetViews>
  <sheetFormatPr defaultRowHeight="15" x14ac:dyDescent="0.25"/>
  <cols>
    <col min="1" max="1" width="12.28515625" style="18" customWidth="1"/>
    <col min="2" max="2" width="38.42578125" style="18" customWidth="1"/>
    <col min="3" max="3" width="28.7109375" style="18" customWidth="1"/>
    <col min="4" max="4" width="21.5703125" style="18" bestFit="1" customWidth="1"/>
    <col min="5" max="5" width="13.42578125" style="18" customWidth="1"/>
    <col min="6" max="6" width="20.5703125" style="18" customWidth="1"/>
    <col min="7" max="7" width="13.42578125" style="18" customWidth="1"/>
    <col min="8" max="8" width="15.42578125" style="18" customWidth="1"/>
    <col min="9" max="9" width="13.42578125" style="18" customWidth="1"/>
    <col min="10" max="10" width="14.85546875" style="18" customWidth="1"/>
    <col min="11" max="11" width="7.5703125" style="18" customWidth="1"/>
    <col min="12" max="12" width="14.85546875" style="18" customWidth="1"/>
    <col min="13" max="13" width="6.85546875" style="18" customWidth="1"/>
    <col min="14" max="14" width="21.140625" style="18" bestFit="1" customWidth="1"/>
    <col min="15" max="16" width="14.85546875" style="18" customWidth="1"/>
    <col min="17" max="17" width="21.140625" style="18" bestFit="1" customWidth="1"/>
    <col min="18" max="18" width="6" style="18" customWidth="1"/>
    <col min="19" max="19" width="50.7109375" style="18" customWidth="1"/>
    <col min="20" max="20" width="10" style="18" bestFit="1" customWidth="1"/>
    <col min="21" max="21" width="37.5703125" style="18" customWidth="1"/>
    <col min="22" max="22" width="9.28515625" style="18" customWidth="1"/>
    <col min="23" max="23" width="36.5703125" style="18" customWidth="1"/>
    <col min="24" max="16384" width="9.140625" style="18"/>
  </cols>
  <sheetData>
    <row r="1" spans="1:23" ht="23.25" x14ac:dyDescent="0.3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3" spans="1:23" s="17" customFormat="1" ht="45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23" t="s">
        <v>129</v>
      </c>
      <c r="L3" s="17" t="s">
        <v>11</v>
      </c>
      <c r="M3" s="23" t="s">
        <v>130</v>
      </c>
      <c r="N3" s="17" t="s">
        <v>12</v>
      </c>
      <c r="O3" s="17" t="s">
        <v>13</v>
      </c>
      <c r="P3" s="17" t="s">
        <v>14</v>
      </c>
      <c r="Q3" s="17" t="s">
        <v>20</v>
      </c>
      <c r="R3" s="23" t="s">
        <v>131</v>
      </c>
      <c r="S3" s="17" t="s">
        <v>19</v>
      </c>
      <c r="T3" s="23" t="s">
        <v>133</v>
      </c>
      <c r="U3" s="17" t="s">
        <v>74</v>
      </c>
      <c r="V3" s="23" t="s">
        <v>134</v>
      </c>
      <c r="W3" s="17" t="s">
        <v>15</v>
      </c>
    </row>
    <row r="4" spans="1:23" s="17" customFormat="1" ht="24.95" customHeight="1" x14ac:dyDescent="0.25">
      <c r="A4" s="17">
        <v>1</v>
      </c>
      <c r="D4" s="21"/>
      <c r="E4" s="21"/>
      <c r="G4" s="22"/>
      <c r="I4" s="22"/>
      <c r="K4" s="23" t="str">
        <f>IF(Tabela3[[#This Row],[Meio de pagamento]]="","",VLOOKUP(Tabela3[[#This Row],[Meio de pagamento]],'Listas de valores'!$B$32:$C$37,2,0))</f>
        <v/>
      </c>
      <c r="M4" s="23" t="str">
        <f>IF(Tabela3[[#This Row],[Conta SNC]]="","",VLOOKUP(Tabela3[[#This Row],[Conta SNC]],'Listas de valores'!$B$42:$C$72,2,0))</f>
        <v/>
      </c>
      <c r="P4" s="17" t="str">
        <f>IF(Tabela3[[#This Row],[Freguesia]]="","",VLOOKUP(Tabela3[[#This Row],[Freguesia]],'Listas de valores'!$F$2:$G$55,2,0))</f>
        <v/>
      </c>
      <c r="R4" s="23" t="str">
        <f>IF(Tabela3[[#This Row],[Componente de despesa(1)]]="","",VLOOKUP(Tabela3[[#This Row],[Componente de despesa(1)]],'Listas de valores'!$B$3:$C$7,2,0))</f>
        <v/>
      </c>
      <c r="T4" s="23" t="str">
        <f>IF(Tabela3[[#This Row],[Tipologia(2)]]="","",VLOOKUP(Tabela3[[#This Row],[Tipologia(2)]],'Listas de valores'!$B$13:$C$16,2,0))</f>
        <v/>
      </c>
      <c r="V4" s="23" t="str">
        <f>IF(Tabela3[[#This Row],[Subtipologia (3)]]="","",VLOOKUP(Tabela3[[#This Row],[Subtipologia (3)]],'Listas de valores'!$C$21:$D$27,2,0))</f>
        <v/>
      </c>
    </row>
    <row r="5" spans="1:23" ht="24.95" customHeight="1" x14ac:dyDescent="0.25">
      <c r="A5" s="17">
        <v>2</v>
      </c>
      <c r="B5" s="17"/>
      <c r="C5" s="17"/>
      <c r="D5" s="17"/>
      <c r="E5" s="17"/>
      <c r="F5" s="17"/>
      <c r="G5" s="22"/>
      <c r="H5" s="17"/>
      <c r="I5" s="22"/>
      <c r="J5" s="17"/>
      <c r="K5" s="24" t="str">
        <f>IF(Tabela3[[#This Row],[Meio de pagamento]]="","",VLOOKUP(Tabela3[[#This Row],[Meio de pagamento]],'Listas de valores'!$B$32:$C$37,2,0))</f>
        <v/>
      </c>
      <c r="L5" s="17"/>
      <c r="M5" s="24" t="str">
        <f>IF(Tabela3[[#This Row],[Conta SNC]]="","",VLOOKUP(Tabela3[[#This Row],[Conta SNC]],'Listas de valores'!$B$42:$C$72,2,0))</f>
        <v/>
      </c>
      <c r="N5" s="17"/>
      <c r="O5" s="17"/>
      <c r="P5" s="17" t="str">
        <f>IF(Tabela3[[#This Row],[Freguesia]]="","",VLOOKUP(Tabela3[[#This Row],[Freguesia]],'Listas de valores'!$F$2:$G$55,2,0))</f>
        <v/>
      </c>
      <c r="Q5" s="17"/>
      <c r="R5" s="24" t="str">
        <f>IF(Tabela3[[#This Row],[Componente de despesa(1)]]="","",VLOOKUP(Tabela3[[#This Row],[Componente de despesa(1)]],'Listas de valores'!$B$3:$C$7,2,0))</f>
        <v/>
      </c>
      <c r="S5" s="17"/>
      <c r="T5" s="24" t="str">
        <f>IF(Tabela3[[#This Row],[Tipologia(2)]]="","",VLOOKUP(Tabela3[[#This Row],[Tipologia(2)]],'Listas de valores'!$B$13:$C$16,2,0))</f>
        <v/>
      </c>
      <c r="U5" s="17"/>
      <c r="V5" s="24" t="str">
        <f>IF(Tabela3[[#This Row],[Subtipologia (3)]]="","",VLOOKUP(Tabela3[[#This Row],[Subtipologia (3)]],'Listas de valores'!$C$21:$D$27,2,0))</f>
        <v/>
      </c>
      <c r="W5" s="17"/>
    </row>
    <row r="6" spans="1:23" ht="24.95" customHeight="1" x14ac:dyDescent="0.25">
      <c r="A6" s="17">
        <v>3</v>
      </c>
      <c r="B6" s="17"/>
      <c r="C6" s="17"/>
      <c r="D6" s="17"/>
      <c r="E6" s="17"/>
      <c r="F6" s="17"/>
      <c r="G6" s="22"/>
      <c r="H6" s="17"/>
      <c r="I6" s="22"/>
      <c r="J6" s="17"/>
      <c r="K6" s="24" t="str">
        <f>IF(Tabela3[[#This Row],[Meio de pagamento]]="","",VLOOKUP(Tabela3[[#This Row],[Meio de pagamento]],'Listas de valores'!$B$32:$C$37,2,0))</f>
        <v/>
      </c>
      <c r="L6" s="17"/>
      <c r="M6" s="24" t="str">
        <f>IF(Tabela3[[#This Row],[Conta SNC]]="","",VLOOKUP(Tabela3[[#This Row],[Conta SNC]],'Listas de valores'!$B$42:$C$72,2,0))</f>
        <v/>
      </c>
      <c r="N6" s="17"/>
      <c r="O6" s="17"/>
      <c r="P6" s="17" t="str">
        <f>IF(Tabela3[[#This Row],[Freguesia]]="","",VLOOKUP(Tabela3[[#This Row],[Freguesia]],'Listas de valores'!$F$2:$G$55,2,0))</f>
        <v/>
      </c>
      <c r="Q6" s="17"/>
      <c r="R6" s="24" t="str">
        <f>IF(Tabela3[[#This Row],[Componente de despesa(1)]]="","",VLOOKUP(Tabela3[[#This Row],[Componente de despesa(1)]],'Listas de valores'!$B$3:$C$7,2,0))</f>
        <v/>
      </c>
      <c r="S6" s="17"/>
      <c r="T6" s="24" t="str">
        <f>IF(Tabela3[[#This Row],[Tipologia(2)]]="","",VLOOKUP(Tabela3[[#This Row],[Tipologia(2)]],'Listas de valores'!$B$13:$C$16,2,0))</f>
        <v/>
      </c>
      <c r="U6" s="17"/>
      <c r="V6" s="24" t="str">
        <f>IF(Tabela3[[#This Row],[Subtipologia (3)]]="","",VLOOKUP(Tabela3[[#This Row],[Subtipologia (3)]],'Listas de valores'!$C$21:$D$27,2,0))</f>
        <v/>
      </c>
      <c r="W6" s="17"/>
    </row>
    <row r="7" spans="1:23" ht="24.95" customHeight="1" x14ac:dyDescent="0.25">
      <c r="A7" s="17">
        <v>4</v>
      </c>
      <c r="B7" s="17"/>
      <c r="C7" s="17"/>
      <c r="D7" s="17"/>
      <c r="E7" s="17"/>
      <c r="F7" s="17"/>
      <c r="G7" s="22"/>
      <c r="H7" s="17"/>
      <c r="I7" s="22"/>
      <c r="J7" s="17"/>
      <c r="K7" s="24" t="str">
        <f>IF(Tabela3[[#This Row],[Meio de pagamento]]="","",VLOOKUP(Tabela3[[#This Row],[Meio de pagamento]],'Listas de valores'!$B$32:$C$37,2,0))</f>
        <v/>
      </c>
      <c r="L7" s="17"/>
      <c r="M7" s="24" t="str">
        <f>IF(Tabela3[[#This Row],[Conta SNC]]="","",VLOOKUP(Tabela3[[#This Row],[Conta SNC]],'Listas de valores'!$B$42:$C$72,2,0))</f>
        <v/>
      </c>
      <c r="N7" s="17"/>
      <c r="O7" s="17"/>
      <c r="P7" s="17" t="str">
        <f>IF(Tabela3[[#This Row],[Freguesia]]="","",VLOOKUP(Tabela3[[#This Row],[Freguesia]],'Listas de valores'!$F$2:$G$55,2,0))</f>
        <v/>
      </c>
      <c r="Q7" s="17"/>
      <c r="R7" s="24" t="str">
        <f>IF(Tabela3[[#This Row],[Componente de despesa(1)]]="","",VLOOKUP(Tabela3[[#This Row],[Componente de despesa(1)]],'Listas de valores'!$B$3:$C$7,2,0))</f>
        <v/>
      </c>
      <c r="S7" s="17"/>
      <c r="T7" s="24" t="str">
        <f>IF(Tabela3[[#This Row],[Tipologia(2)]]="","",VLOOKUP(Tabela3[[#This Row],[Tipologia(2)]],'Listas de valores'!$B$13:$C$16,2,0))</f>
        <v/>
      </c>
      <c r="U7" s="17"/>
      <c r="V7" s="24" t="str">
        <f>IF(Tabela3[[#This Row],[Subtipologia (3)]]="","",VLOOKUP(Tabela3[[#This Row],[Subtipologia (3)]],'Listas de valores'!$C$21:$D$27,2,0))</f>
        <v/>
      </c>
      <c r="W7" s="17"/>
    </row>
    <row r="8" spans="1:23" ht="24.95" customHeight="1" x14ac:dyDescent="0.25">
      <c r="A8" s="17">
        <v>5</v>
      </c>
      <c r="B8" s="17"/>
      <c r="C8" s="17"/>
      <c r="D8" s="17"/>
      <c r="E8" s="17"/>
      <c r="F8" s="17"/>
      <c r="G8" s="22"/>
      <c r="H8" s="17"/>
      <c r="I8" s="22"/>
      <c r="J8" s="17"/>
      <c r="K8" s="24" t="str">
        <f>IF(Tabela3[[#This Row],[Meio de pagamento]]="","",VLOOKUP(Tabela3[[#This Row],[Meio de pagamento]],'Listas de valores'!$B$32:$C$37,2,0))</f>
        <v/>
      </c>
      <c r="L8" s="17"/>
      <c r="M8" s="24" t="str">
        <f>IF(Tabela3[[#This Row],[Conta SNC]]="","",VLOOKUP(Tabela3[[#This Row],[Conta SNC]],'Listas de valores'!$B$42:$C$72,2,0))</f>
        <v/>
      </c>
      <c r="N8" s="17"/>
      <c r="O8" s="17"/>
      <c r="P8" s="17" t="str">
        <f>IF(Tabela3[[#This Row],[Freguesia]]="","",VLOOKUP(Tabela3[[#This Row],[Freguesia]],'Listas de valores'!$F$2:$G$55,2,0))</f>
        <v/>
      </c>
      <c r="Q8" s="17"/>
      <c r="R8" s="24" t="str">
        <f>IF(Tabela3[[#This Row],[Componente de despesa(1)]]="","",VLOOKUP(Tabela3[[#This Row],[Componente de despesa(1)]],'Listas de valores'!$B$3:$C$7,2,0))</f>
        <v/>
      </c>
      <c r="S8" s="17"/>
      <c r="T8" s="24" t="str">
        <f>IF(Tabela3[[#This Row],[Tipologia(2)]]="","",VLOOKUP(Tabela3[[#This Row],[Tipologia(2)]],'Listas de valores'!$B$13:$C$16,2,0))</f>
        <v/>
      </c>
      <c r="U8" s="17"/>
      <c r="V8" s="24" t="str">
        <f>IF(Tabela3[[#This Row],[Subtipologia (3)]]="","",VLOOKUP(Tabela3[[#This Row],[Subtipologia (3)]],'Listas de valores'!$C$21:$D$27,2,0))</f>
        <v/>
      </c>
      <c r="W8" s="17"/>
    </row>
    <row r="9" spans="1:23" ht="24.95" customHeight="1" x14ac:dyDescent="0.25">
      <c r="A9" s="17">
        <v>6</v>
      </c>
      <c r="B9" s="17"/>
      <c r="C9" s="17"/>
      <c r="D9" s="17"/>
      <c r="E9" s="17"/>
      <c r="F9" s="17"/>
      <c r="G9" s="22"/>
      <c r="H9" s="17"/>
      <c r="I9" s="22"/>
      <c r="J9" s="17"/>
      <c r="K9" s="24" t="str">
        <f>IF(Tabela3[[#This Row],[Meio de pagamento]]="","",VLOOKUP(Tabela3[[#This Row],[Meio de pagamento]],'Listas de valores'!$B$32:$C$37,2,0))</f>
        <v/>
      </c>
      <c r="L9" s="17"/>
      <c r="M9" s="24" t="str">
        <f>IF(Tabela3[[#This Row],[Conta SNC]]="","",VLOOKUP(Tabela3[[#This Row],[Conta SNC]],'Listas de valores'!$B$42:$C$72,2,0))</f>
        <v/>
      </c>
      <c r="N9" s="17"/>
      <c r="O9" s="17"/>
      <c r="P9" s="17" t="str">
        <f>IF(Tabela3[[#This Row],[Freguesia]]="","",VLOOKUP(Tabela3[[#This Row],[Freguesia]],'Listas de valores'!$F$2:$G$55,2,0))</f>
        <v/>
      </c>
      <c r="Q9" s="17"/>
      <c r="R9" s="24" t="str">
        <f>IF(Tabela3[[#This Row],[Componente de despesa(1)]]="","",VLOOKUP(Tabela3[[#This Row],[Componente de despesa(1)]],'Listas de valores'!$B$3:$C$7,2,0))</f>
        <v/>
      </c>
      <c r="S9" s="17"/>
      <c r="T9" s="24" t="str">
        <f>IF(Tabela3[[#This Row],[Tipologia(2)]]="","",VLOOKUP(Tabela3[[#This Row],[Tipologia(2)]],'Listas de valores'!$B$13:$C$16,2,0))</f>
        <v/>
      </c>
      <c r="U9" s="17"/>
      <c r="V9" s="24" t="str">
        <f>IF(Tabela3[[#This Row],[Subtipologia (3)]]="","",VLOOKUP(Tabela3[[#This Row],[Subtipologia (3)]],'Listas de valores'!$C$21:$D$27,2,0))</f>
        <v/>
      </c>
      <c r="W9" s="17"/>
    </row>
    <row r="10" spans="1:23" ht="24.95" customHeight="1" x14ac:dyDescent="0.25">
      <c r="A10" s="17">
        <v>7</v>
      </c>
      <c r="B10" s="17"/>
      <c r="C10" s="17"/>
      <c r="D10" s="17"/>
      <c r="E10" s="17"/>
      <c r="F10" s="17"/>
      <c r="G10" s="22"/>
      <c r="H10" s="17"/>
      <c r="I10" s="22"/>
      <c r="J10" s="17"/>
      <c r="K10" s="24" t="str">
        <f>IF(Tabela3[[#This Row],[Meio de pagamento]]="","",VLOOKUP(Tabela3[[#This Row],[Meio de pagamento]],'Listas de valores'!$B$32:$C$37,2,0))</f>
        <v/>
      </c>
      <c r="L10" s="17"/>
      <c r="M10" s="24" t="str">
        <f>IF(Tabela3[[#This Row],[Conta SNC]]="","",VLOOKUP(Tabela3[[#This Row],[Conta SNC]],'Listas de valores'!$B$42:$C$72,2,0))</f>
        <v/>
      </c>
      <c r="N10" s="17"/>
      <c r="O10" s="17"/>
      <c r="P10" s="17" t="str">
        <f>IF(Tabela3[[#This Row],[Freguesia]]="","",VLOOKUP(Tabela3[[#This Row],[Freguesia]],'Listas de valores'!$F$2:$G$55,2,0))</f>
        <v/>
      </c>
      <c r="Q10" s="17"/>
      <c r="R10" s="24" t="str">
        <f>IF(Tabela3[[#This Row],[Componente de despesa(1)]]="","",VLOOKUP(Tabela3[[#This Row],[Componente de despesa(1)]],'Listas de valores'!$B$3:$C$7,2,0))</f>
        <v/>
      </c>
      <c r="S10" s="17"/>
      <c r="T10" s="24" t="str">
        <f>IF(Tabela3[[#This Row],[Tipologia(2)]]="","",VLOOKUP(Tabela3[[#This Row],[Tipologia(2)]],'Listas de valores'!$B$13:$C$16,2,0))</f>
        <v/>
      </c>
      <c r="U10" s="17"/>
      <c r="V10" s="24" t="str">
        <f>IF(Tabela3[[#This Row],[Subtipologia (3)]]="","",VLOOKUP(Tabela3[[#This Row],[Subtipologia (3)]],'Listas de valores'!$C$21:$D$27,2,0))</f>
        <v/>
      </c>
      <c r="W10" s="17"/>
    </row>
    <row r="11" spans="1:23" ht="24.95" customHeight="1" x14ac:dyDescent="0.25">
      <c r="A11" s="17">
        <v>8</v>
      </c>
      <c r="B11" s="17"/>
      <c r="C11" s="17"/>
      <c r="D11" s="17"/>
      <c r="E11" s="17"/>
      <c r="F11" s="17"/>
      <c r="G11" s="22"/>
      <c r="H11" s="17"/>
      <c r="I11" s="22"/>
      <c r="J11" s="17"/>
      <c r="K11" s="24" t="str">
        <f>IF(Tabela3[[#This Row],[Meio de pagamento]]="","",VLOOKUP(Tabela3[[#This Row],[Meio de pagamento]],'Listas de valores'!$B$32:$C$37,2,0))</f>
        <v/>
      </c>
      <c r="L11" s="17"/>
      <c r="M11" s="24" t="str">
        <f>IF(Tabela3[[#This Row],[Conta SNC]]="","",VLOOKUP(Tabela3[[#This Row],[Conta SNC]],'Listas de valores'!$B$42:$C$72,2,0))</f>
        <v/>
      </c>
      <c r="N11" s="17"/>
      <c r="O11" s="17"/>
      <c r="P11" s="17" t="str">
        <f>IF(Tabela3[[#This Row],[Freguesia]]="","",VLOOKUP(Tabela3[[#This Row],[Freguesia]],'Listas de valores'!$F$2:$G$55,2,0))</f>
        <v/>
      </c>
      <c r="Q11" s="17"/>
      <c r="R11" s="24" t="str">
        <f>IF(Tabela3[[#This Row],[Componente de despesa(1)]]="","",VLOOKUP(Tabela3[[#This Row],[Componente de despesa(1)]],'Listas de valores'!$B$3:$C$7,2,0))</f>
        <v/>
      </c>
      <c r="S11" s="17"/>
      <c r="T11" s="24" t="str">
        <f>IF(Tabela3[[#This Row],[Tipologia(2)]]="","",VLOOKUP(Tabela3[[#This Row],[Tipologia(2)]],'Listas de valores'!$B$13:$C$16,2,0))</f>
        <v/>
      </c>
      <c r="U11" s="17"/>
      <c r="V11" s="24" t="str">
        <f>IF(Tabela3[[#This Row],[Subtipologia (3)]]="","",VLOOKUP(Tabela3[[#This Row],[Subtipologia (3)]],'Listas de valores'!$C$21:$D$27,2,0))</f>
        <v/>
      </c>
      <c r="W11" s="17"/>
    </row>
    <row r="12" spans="1:23" ht="24.95" customHeight="1" x14ac:dyDescent="0.25">
      <c r="A12" s="17">
        <v>9</v>
      </c>
      <c r="B12" s="17"/>
      <c r="C12" s="17"/>
      <c r="D12" s="17"/>
      <c r="E12" s="17"/>
      <c r="F12" s="17"/>
      <c r="G12" s="22"/>
      <c r="H12" s="17"/>
      <c r="I12" s="22"/>
      <c r="J12" s="17"/>
      <c r="K12" s="24" t="str">
        <f>IF(Tabela3[[#This Row],[Meio de pagamento]]="","",VLOOKUP(Tabela3[[#This Row],[Meio de pagamento]],'Listas de valores'!$B$32:$C$37,2,0))</f>
        <v/>
      </c>
      <c r="L12" s="17"/>
      <c r="M12" s="24" t="str">
        <f>IF(Tabela3[[#This Row],[Conta SNC]]="","",VLOOKUP(Tabela3[[#This Row],[Conta SNC]],'Listas de valores'!$B$42:$C$72,2,0))</f>
        <v/>
      </c>
      <c r="N12" s="17"/>
      <c r="O12" s="17"/>
      <c r="P12" s="17" t="str">
        <f>IF(Tabela3[[#This Row],[Freguesia]]="","",VLOOKUP(Tabela3[[#This Row],[Freguesia]],'Listas de valores'!$F$2:$G$55,2,0))</f>
        <v/>
      </c>
      <c r="Q12" s="17"/>
      <c r="R12" s="24" t="str">
        <f>IF(Tabela3[[#This Row],[Componente de despesa(1)]]="","",VLOOKUP(Tabela3[[#This Row],[Componente de despesa(1)]],'Listas de valores'!$B$3:$C$7,2,0))</f>
        <v/>
      </c>
      <c r="S12" s="17"/>
      <c r="T12" s="24" t="str">
        <f>IF(Tabela3[[#This Row],[Tipologia(2)]]="","",VLOOKUP(Tabela3[[#This Row],[Tipologia(2)]],'Listas de valores'!$B$13:$C$16,2,0))</f>
        <v/>
      </c>
      <c r="U12" s="17"/>
      <c r="V12" s="24" t="str">
        <f>IF(Tabela3[[#This Row],[Subtipologia (3)]]="","",VLOOKUP(Tabela3[[#This Row],[Subtipologia (3)]],'Listas de valores'!$C$21:$D$27,2,0))</f>
        <v/>
      </c>
      <c r="W12" s="17"/>
    </row>
    <row r="13" spans="1:23" ht="24.95" customHeight="1" x14ac:dyDescent="0.25">
      <c r="A13" s="17">
        <v>10</v>
      </c>
      <c r="B13" s="17"/>
      <c r="C13" s="17"/>
      <c r="D13" s="17"/>
      <c r="E13" s="17"/>
      <c r="F13" s="17"/>
      <c r="G13" s="22"/>
      <c r="H13" s="17"/>
      <c r="I13" s="22"/>
      <c r="J13" s="17"/>
      <c r="K13" s="24" t="str">
        <f>IF(Tabela3[[#This Row],[Meio de pagamento]]="","",VLOOKUP(Tabela3[[#This Row],[Meio de pagamento]],'Listas de valores'!$B$32:$C$37,2,0))</f>
        <v/>
      </c>
      <c r="L13" s="17"/>
      <c r="M13" s="24" t="str">
        <f>IF(Tabela3[[#This Row],[Conta SNC]]="","",VLOOKUP(Tabela3[[#This Row],[Conta SNC]],'Listas de valores'!$B$42:$C$72,2,0))</f>
        <v/>
      </c>
      <c r="N13" s="17"/>
      <c r="O13" s="17"/>
      <c r="P13" s="17" t="str">
        <f>IF(Tabela3[[#This Row],[Freguesia]]="","",VLOOKUP(Tabela3[[#This Row],[Freguesia]],'Listas de valores'!$F$2:$G$55,2,0))</f>
        <v/>
      </c>
      <c r="Q13" s="17"/>
      <c r="R13" s="24" t="str">
        <f>IF(Tabela3[[#This Row],[Componente de despesa(1)]]="","",VLOOKUP(Tabela3[[#This Row],[Componente de despesa(1)]],'Listas de valores'!$B$3:$C$7,2,0))</f>
        <v/>
      </c>
      <c r="S13" s="17"/>
      <c r="T13" s="24" t="str">
        <f>IF(Tabela3[[#This Row],[Tipologia(2)]]="","",VLOOKUP(Tabela3[[#This Row],[Tipologia(2)]],'Listas de valores'!$B$13:$C$16,2,0))</f>
        <v/>
      </c>
      <c r="U13" s="17"/>
      <c r="V13" s="24" t="str">
        <f>IF(Tabela3[[#This Row],[Subtipologia (3)]]="","",VLOOKUP(Tabela3[[#This Row],[Subtipologia (3)]],'Listas de valores'!$C$21:$D$27,2,0))</f>
        <v/>
      </c>
      <c r="W13" s="17"/>
    </row>
    <row r="14" spans="1:23" ht="24.95" customHeight="1" x14ac:dyDescent="0.25">
      <c r="A14" s="17">
        <v>11</v>
      </c>
      <c r="B14" s="17"/>
      <c r="C14" s="17"/>
      <c r="D14" s="17"/>
      <c r="E14" s="17"/>
      <c r="F14" s="17"/>
      <c r="G14" s="22"/>
      <c r="H14" s="17"/>
      <c r="I14" s="22"/>
      <c r="J14" s="17"/>
      <c r="K14" s="24" t="str">
        <f>IF(Tabela3[[#This Row],[Meio de pagamento]]="","",VLOOKUP(Tabela3[[#This Row],[Meio de pagamento]],'Listas de valores'!$B$32:$C$37,2,0))</f>
        <v/>
      </c>
      <c r="L14" s="17"/>
      <c r="M14" s="24" t="str">
        <f>IF(Tabela3[[#This Row],[Conta SNC]]="","",VLOOKUP(Tabela3[[#This Row],[Conta SNC]],'Listas de valores'!$B$42:$C$72,2,0))</f>
        <v/>
      </c>
      <c r="N14" s="17"/>
      <c r="O14" s="17"/>
      <c r="P14" s="17" t="str">
        <f>IF(Tabela3[[#This Row],[Freguesia]]="","",VLOOKUP(Tabela3[[#This Row],[Freguesia]],'Listas de valores'!$F$2:$G$55,2,0))</f>
        <v/>
      </c>
      <c r="Q14" s="17"/>
      <c r="R14" s="24" t="str">
        <f>IF(Tabela3[[#This Row],[Componente de despesa(1)]]="","",VLOOKUP(Tabela3[[#This Row],[Componente de despesa(1)]],'Listas de valores'!$B$3:$C$7,2,0))</f>
        <v/>
      </c>
      <c r="S14" s="17"/>
      <c r="T14" s="24" t="str">
        <f>IF(Tabela3[[#This Row],[Tipologia(2)]]="","",VLOOKUP(Tabela3[[#This Row],[Tipologia(2)]],'Listas de valores'!$B$13:$C$16,2,0))</f>
        <v/>
      </c>
      <c r="U14" s="17"/>
      <c r="V14" s="24" t="str">
        <f>IF(Tabela3[[#This Row],[Subtipologia (3)]]="","",VLOOKUP(Tabela3[[#This Row],[Subtipologia (3)]],'Listas de valores'!$C$21:$D$27,2,0))</f>
        <v/>
      </c>
      <c r="W14" s="17"/>
    </row>
    <row r="15" spans="1:23" ht="24.95" customHeight="1" x14ac:dyDescent="0.25">
      <c r="A15" s="17">
        <v>12</v>
      </c>
      <c r="B15" s="17"/>
      <c r="C15" s="17"/>
      <c r="D15" s="17"/>
      <c r="E15" s="17"/>
      <c r="F15" s="17"/>
      <c r="G15" s="22"/>
      <c r="H15" s="17"/>
      <c r="I15" s="22"/>
      <c r="J15" s="17"/>
      <c r="K15" s="24" t="str">
        <f>IF(Tabela3[[#This Row],[Meio de pagamento]]="","",VLOOKUP(Tabela3[[#This Row],[Meio de pagamento]],'Listas de valores'!$B$32:$C$37,2,0))</f>
        <v/>
      </c>
      <c r="L15" s="17"/>
      <c r="M15" s="24" t="str">
        <f>IF(Tabela3[[#This Row],[Conta SNC]]="","",VLOOKUP(Tabela3[[#This Row],[Conta SNC]],'Listas de valores'!$B$42:$C$72,2,0))</f>
        <v/>
      </c>
      <c r="N15" s="17"/>
      <c r="O15" s="17"/>
      <c r="P15" s="17" t="str">
        <f>IF(Tabela3[[#This Row],[Freguesia]]="","",VLOOKUP(Tabela3[[#This Row],[Freguesia]],'Listas de valores'!$F$2:$G$55,2,0))</f>
        <v/>
      </c>
      <c r="Q15" s="17"/>
      <c r="R15" s="24" t="str">
        <f>IF(Tabela3[[#This Row],[Componente de despesa(1)]]="","",VLOOKUP(Tabela3[[#This Row],[Componente de despesa(1)]],'Listas de valores'!$B$3:$C$7,2,0))</f>
        <v/>
      </c>
      <c r="S15" s="17"/>
      <c r="T15" s="24" t="str">
        <f>IF(Tabela3[[#This Row],[Tipologia(2)]]="","",VLOOKUP(Tabela3[[#This Row],[Tipologia(2)]],'Listas de valores'!$B$13:$C$16,2,0))</f>
        <v/>
      </c>
      <c r="U15" s="17"/>
      <c r="V15" s="24" t="str">
        <f>IF(Tabela3[[#This Row],[Subtipologia (3)]]="","",VLOOKUP(Tabela3[[#This Row],[Subtipologia (3)]],'Listas de valores'!$C$21:$D$27,2,0))</f>
        <v/>
      </c>
      <c r="W15" s="17"/>
    </row>
    <row r="16" spans="1:23" ht="24.95" customHeight="1" x14ac:dyDescent="0.25">
      <c r="A16" s="17">
        <v>13</v>
      </c>
      <c r="B16" s="17"/>
      <c r="C16" s="17"/>
      <c r="D16" s="17"/>
      <c r="E16" s="17"/>
      <c r="F16" s="17"/>
      <c r="G16" s="22"/>
      <c r="H16" s="17"/>
      <c r="I16" s="22"/>
      <c r="J16" s="17"/>
      <c r="K16" s="24" t="str">
        <f>IF(Tabela3[[#This Row],[Meio de pagamento]]="","",VLOOKUP(Tabela3[[#This Row],[Meio de pagamento]],'Listas de valores'!$B$32:$C$37,2,0))</f>
        <v/>
      </c>
      <c r="L16" s="17"/>
      <c r="M16" s="24" t="str">
        <f>IF(Tabela3[[#This Row],[Conta SNC]]="","",VLOOKUP(Tabela3[[#This Row],[Conta SNC]],'Listas de valores'!$B$42:$C$72,2,0))</f>
        <v/>
      </c>
      <c r="N16" s="17"/>
      <c r="O16" s="17"/>
      <c r="P16" s="17" t="str">
        <f>IF(Tabela3[[#This Row],[Freguesia]]="","",VLOOKUP(Tabela3[[#This Row],[Freguesia]],'Listas de valores'!$F$2:$G$55,2,0))</f>
        <v/>
      </c>
      <c r="Q16" s="17"/>
      <c r="R16" s="24" t="str">
        <f>IF(Tabela3[[#This Row],[Componente de despesa(1)]]="","",VLOOKUP(Tabela3[[#This Row],[Componente de despesa(1)]],'Listas de valores'!$B$3:$C$7,2,0))</f>
        <v/>
      </c>
      <c r="S16" s="17"/>
      <c r="T16" s="24" t="str">
        <f>IF(Tabela3[[#This Row],[Tipologia(2)]]="","",VLOOKUP(Tabela3[[#This Row],[Tipologia(2)]],'Listas de valores'!$B$13:$C$16,2,0))</f>
        <v/>
      </c>
      <c r="U16" s="17"/>
      <c r="V16" s="24" t="str">
        <f>IF(Tabela3[[#This Row],[Subtipologia (3)]]="","",VLOOKUP(Tabela3[[#This Row],[Subtipologia (3)]],'Listas de valores'!$C$21:$D$27,2,0))</f>
        <v/>
      </c>
      <c r="W16" s="17"/>
    </row>
    <row r="17" spans="1:23" ht="24.95" customHeight="1" x14ac:dyDescent="0.25">
      <c r="A17" s="17">
        <v>14</v>
      </c>
      <c r="B17" s="17"/>
      <c r="C17" s="17"/>
      <c r="D17" s="17"/>
      <c r="E17" s="17"/>
      <c r="F17" s="17"/>
      <c r="G17" s="22"/>
      <c r="H17" s="17"/>
      <c r="I17" s="22"/>
      <c r="J17" s="17"/>
      <c r="K17" s="24" t="str">
        <f>IF(Tabela3[[#This Row],[Meio de pagamento]]="","",VLOOKUP(Tabela3[[#This Row],[Meio de pagamento]],'Listas de valores'!$B$32:$C$37,2,0))</f>
        <v/>
      </c>
      <c r="L17" s="17"/>
      <c r="M17" s="24" t="str">
        <f>IF(Tabela3[[#This Row],[Conta SNC]]="","",VLOOKUP(Tabela3[[#This Row],[Conta SNC]],'Listas de valores'!$B$42:$C$72,2,0))</f>
        <v/>
      </c>
      <c r="N17" s="17"/>
      <c r="O17" s="17"/>
      <c r="P17" s="17" t="str">
        <f>IF(Tabela3[[#This Row],[Freguesia]]="","",VLOOKUP(Tabela3[[#This Row],[Freguesia]],'Listas de valores'!$F$2:$G$55,2,0))</f>
        <v/>
      </c>
      <c r="Q17" s="17"/>
      <c r="R17" s="24" t="str">
        <f>IF(Tabela3[[#This Row],[Componente de despesa(1)]]="","",VLOOKUP(Tabela3[[#This Row],[Componente de despesa(1)]],'Listas de valores'!$B$3:$C$7,2,0))</f>
        <v/>
      </c>
      <c r="S17" s="17"/>
      <c r="T17" s="24" t="str">
        <f>IF(Tabela3[[#This Row],[Tipologia(2)]]="","",VLOOKUP(Tabela3[[#This Row],[Tipologia(2)]],'Listas de valores'!$B$13:$C$16,2,0))</f>
        <v/>
      </c>
      <c r="U17" s="17"/>
      <c r="V17" s="24" t="str">
        <f>IF(Tabela3[[#This Row],[Subtipologia (3)]]="","",VLOOKUP(Tabela3[[#This Row],[Subtipologia (3)]],'Listas de valores'!$C$21:$D$27,2,0))</f>
        <v/>
      </c>
      <c r="W17" s="17"/>
    </row>
    <row r="18" spans="1:23" ht="24.95" customHeight="1" x14ac:dyDescent="0.25">
      <c r="A18" s="17">
        <v>15</v>
      </c>
      <c r="B18" s="17"/>
      <c r="C18" s="17"/>
      <c r="D18" s="17"/>
      <c r="E18" s="17"/>
      <c r="F18" s="17"/>
      <c r="G18" s="22"/>
      <c r="H18" s="17"/>
      <c r="I18" s="22"/>
      <c r="J18" s="17"/>
      <c r="K18" s="24" t="str">
        <f>IF(Tabela3[[#This Row],[Meio de pagamento]]="","",VLOOKUP(Tabela3[[#This Row],[Meio de pagamento]],'Listas de valores'!$B$32:$C$37,2,0))</f>
        <v/>
      </c>
      <c r="L18" s="17"/>
      <c r="M18" s="24" t="str">
        <f>IF(Tabela3[[#This Row],[Conta SNC]]="","",VLOOKUP(Tabela3[[#This Row],[Conta SNC]],'Listas de valores'!$B$42:$C$72,2,0))</f>
        <v/>
      </c>
      <c r="N18" s="17"/>
      <c r="O18" s="17"/>
      <c r="P18" s="17" t="str">
        <f>IF(Tabela3[[#This Row],[Freguesia]]="","",VLOOKUP(Tabela3[[#This Row],[Freguesia]],'Listas de valores'!$F$2:$G$55,2,0))</f>
        <v/>
      </c>
      <c r="Q18" s="17"/>
      <c r="R18" s="24" t="str">
        <f>IF(Tabela3[[#This Row],[Componente de despesa(1)]]="","",VLOOKUP(Tabela3[[#This Row],[Componente de despesa(1)]],'Listas de valores'!$B$3:$C$7,2,0))</f>
        <v/>
      </c>
      <c r="S18" s="17"/>
      <c r="T18" s="24" t="str">
        <f>IF(Tabela3[[#This Row],[Tipologia(2)]]="","",VLOOKUP(Tabela3[[#This Row],[Tipologia(2)]],'Listas de valores'!$B$13:$C$16,2,0))</f>
        <v/>
      </c>
      <c r="U18" s="17"/>
      <c r="V18" s="24" t="str">
        <f>IF(Tabela3[[#This Row],[Subtipologia (3)]]="","",VLOOKUP(Tabela3[[#This Row],[Subtipologia (3)]],'Listas de valores'!$C$21:$D$27,2,0))</f>
        <v/>
      </c>
      <c r="W18" s="17"/>
    </row>
    <row r="19" spans="1:23" ht="24.95" customHeight="1" x14ac:dyDescent="0.25">
      <c r="A19" s="17">
        <v>16</v>
      </c>
      <c r="B19" s="17"/>
      <c r="C19" s="17"/>
      <c r="D19" s="17"/>
      <c r="E19" s="17"/>
      <c r="F19" s="17"/>
      <c r="G19" s="22"/>
      <c r="H19" s="17"/>
      <c r="I19" s="22"/>
      <c r="J19" s="17"/>
      <c r="K19" s="24" t="str">
        <f>IF(Tabela3[[#This Row],[Meio de pagamento]]="","",VLOOKUP(Tabela3[[#This Row],[Meio de pagamento]],'Listas de valores'!$B$32:$C$37,2,0))</f>
        <v/>
      </c>
      <c r="L19" s="17"/>
      <c r="M19" s="24" t="str">
        <f>IF(Tabela3[[#This Row],[Conta SNC]]="","",VLOOKUP(Tabela3[[#This Row],[Conta SNC]],'Listas de valores'!$B$42:$C$72,2,0))</f>
        <v/>
      </c>
      <c r="N19" s="17"/>
      <c r="O19" s="17"/>
      <c r="P19" s="17" t="str">
        <f>IF(Tabela3[[#This Row],[Freguesia]]="","",VLOOKUP(Tabela3[[#This Row],[Freguesia]],'Listas de valores'!$F$2:$G$55,2,0))</f>
        <v/>
      </c>
      <c r="Q19" s="17"/>
      <c r="R19" s="24" t="str">
        <f>IF(Tabela3[[#This Row],[Componente de despesa(1)]]="","",VLOOKUP(Tabela3[[#This Row],[Componente de despesa(1)]],'Listas de valores'!$B$3:$C$7,2,0))</f>
        <v/>
      </c>
      <c r="S19" s="17"/>
      <c r="T19" s="24" t="str">
        <f>IF(Tabela3[[#This Row],[Tipologia(2)]]="","",VLOOKUP(Tabela3[[#This Row],[Tipologia(2)]],'Listas de valores'!$B$13:$C$16,2,0))</f>
        <v/>
      </c>
      <c r="U19" s="17"/>
      <c r="V19" s="24" t="str">
        <f>IF(Tabela3[[#This Row],[Subtipologia (3)]]="","",VLOOKUP(Tabela3[[#This Row],[Subtipologia (3)]],'Listas de valores'!$C$21:$D$27,2,0))</f>
        <v/>
      </c>
      <c r="W19" s="17"/>
    </row>
    <row r="20" spans="1:23" ht="24.95" customHeight="1" x14ac:dyDescent="0.25">
      <c r="A20" s="17">
        <v>17</v>
      </c>
      <c r="B20" s="17"/>
      <c r="C20" s="17"/>
      <c r="D20" s="17"/>
      <c r="E20" s="17"/>
      <c r="F20" s="17"/>
      <c r="G20" s="22"/>
      <c r="H20" s="17"/>
      <c r="I20" s="22"/>
      <c r="J20" s="17"/>
      <c r="K20" s="24" t="str">
        <f>IF(Tabela3[[#This Row],[Meio de pagamento]]="","",VLOOKUP(Tabela3[[#This Row],[Meio de pagamento]],'Listas de valores'!$B$32:$C$37,2,0))</f>
        <v/>
      </c>
      <c r="L20" s="17"/>
      <c r="M20" s="24" t="str">
        <f>IF(Tabela3[[#This Row],[Conta SNC]]="","",VLOOKUP(Tabela3[[#This Row],[Conta SNC]],'Listas de valores'!$B$42:$C$72,2,0))</f>
        <v/>
      </c>
      <c r="N20" s="17"/>
      <c r="O20" s="17"/>
      <c r="P20" s="17" t="str">
        <f>IF(Tabela3[[#This Row],[Freguesia]]="","",VLOOKUP(Tabela3[[#This Row],[Freguesia]],'Listas de valores'!$F$2:$G$55,2,0))</f>
        <v/>
      </c>
      <c r="Q20" s="17"/>
      <c r="R20" s="24" t="str">
        <f>IF(Tabela3[[#This Row],[Componente de despesa(1)]]="","",VLOOKUP(Tabela3[[#This Row],[Componente de despesa(1)]],'Listas de valores'!$B$3:$C$7,2,0))</f>
        <v/>
      </c>
      <c r="S20" s="17"/>
      <c r="T20" s="24" t="str">
        <f>IF(Tabela3[[#This Row],[Tipologia(2)]]="","",VLOOKUP(Tabela3[[#This Row],[Tipologia(2)]],'Listas de valores'!$B$13:$C$16,2,0))</f>
        <v/>
      </c>
      <c r="U20" s="17"/>
      <c r="V20" s="24" t="str">
        <f>IF(Tabela3[[#This Row],[Subtipologia (3)]]="","",VLOOKUP(Tabela3[[#This Row],[Subtipologia (3)]],'Listas de valores'!$C$21:$D$27,2,0))</f>
        <v/>
      </c>
      <c r="W20" s="17"/>
    </row>
    <row r="21" spans="1:23" ht="24.95" customHeight="1" x14ac:dyDescent="0.25">
      <c r="A21" s="17">
        <v>18</v>
      </c>
      <c r="B21" s="17"/>
      <c r="C21" s="17"/>
      <c r="D21" s="17"/>
      <c r="E21" s="17"/>
      <c r="F21" s="17"/>
      <c r="G21" s="22"/>
      <c r="H21" s="17"/>
      <c r="I21" s="22"/>
      <c r="J21" s="17"/>
      <c r="K21" s="24" t="str">
        <f>IF(Tabela3[[#This Row],[Meio de pagamento]]="","",VLOOKUP(Tabela3[[#This Row],[Meio de pagamento]],'Listas de valores'!$B$32:$C$37,2,0))</f>
        <v/>
      </c>
      <c r="L21" s="17"/>
      <c r="M21" s="24" t="str">
        <f>IF(Tabela3[[#This Row],[Conta SNC]]="","",VLOOKUP(Tabela3[[#This Row],[Conta SNC]],'Listas de valores'!$B$42:$C$72,2,0))</f>
        <v/>
      </c>
      <c r="N21" s="17"/>
      <c r="O21" s="17"/>
      <c r="P21" s="17" t="str">
        <f>IF(Tabela3[[#This Row],[Freguesia]]="","",VLOOKUP(Tabela3[[#This Row],[Freguesia]],'Listas de valores'!$F$2:$G$55,2,0))</f>
        <v/>
      </c>
      <c r="Q21" s="17"/>
      <c r="R21" s="24" t="str">
        <f>IF(Tabela3[[#This Row],[Componente de despesa(1)]]="","",VLOOKUP(Tabela3[[#This Row],[Componente de despesa(1)]],'Listas de valores'!$B$3:$C$7,2,0))</f>
        <v/>
      </c>
      <c r="S21" s="17"/>
      <c r="T21" s="24" t="str">
        <f>IF(Tabela3[[#This Row],[Tipologia(2)]]="","",VLOOKUP(Tabela3[[#This Row],[Tipologia(2)]],'Listas de valores'!$B$13:$C$16,2,0))</f>
        <v/>
      </c>
      <c r="U21" s="17"/>
      <c r="V21" s="24" t="str">
        <f>IF(Tabela3[[#This Row],[Subtipologia (3)]]="","",VLOOKUP(Tabela3[[#This Row],[Subtipologia (3)]],'Listas de valores'!$C$21:$D$27,2,0))</f>
        <v/>
      </c>
      <c r="W21" s="17"/>
    </row>
    <row r="22" spans="1:23" ht="24.95" customHeight="1" x14ac:dyDescent="0.25">
      <c r="A22" s="17">
        <v>19</v>
      </c>
      <c r="B22" s="17"/>
      <c r="C22" s="17"/>
      <c r="D22" s="17"/>
      <c r="E22" s="17"/>
      <c r="F22" s="17"/>
      <c r="G22" s="22"/>
      <c r="H22" s="17"/>
      <c r="I22" s="22"/>
      <c r="J22" s="17"/>
      <c r="K22" s="24" t="str">
        <f>IF(Tabela3[[#This Row],[Meio de pagamento]]="","",VLOOKUP(Tabela3[[#This Row],[Meio de pagamento]],'Listas de valores'!$B$32:$C$37,2,0))</f>
        <v/>
      </c>
      <c r="L22" s="17"/>
      <c r="M22" s="24" t="str">
        <f>IF(Tabela3[[#This Row],[Conta SNC]]="","",VLOOKUP(Tabela3[[#This Row],[Conta SNC]],'Listas de valores'!$B$42:$C$72,2,0))</f>
        <v/>
      </c>
      <c r="N22" s="17"/>
      <c r="O22" s="17"/>
      <c r="P22" s="17" t="str">
        <f>IF(Tabela3[[#This Row],[Freguesia]]="","",VLOOKUP(Tabela3[[#This Row],[Freguesia]],'Listas de valores'!$F$2:$G$55,2,0))</f>
        <v/>
      </c>
      <c r="Q22" s="17"/>
      <c r="R22" s="24" t="str">
        <f>IF(Tabela3[[#This Row],[Componente de despesa(1)]]="","",VLOOKUP(Tabela3[[#This Row],[Componente de despesa(1)]],'Listas de valores'!$B$3:$C$7,2,0))</f>
        <v/>
      </c>
      <c r="S22" s="17"/>
      <c r="T22" s="24" t="str">
        <f>IF(Tabela3[[#This Row],[Tipologia(2)]]="","",VLOOKUP(Tabela3[[#This Row],[Tipologia(2)]],'Listas de valores'!$B$13:$C$16,2,0))</f>
        <v/>
      </c>
      <c r="U22" s="17"/>
      <c r="V22" s="24" t="str">
        <f>IF(Tabela3[[#This Row],[Subtipologia (3)]]="","",VLOOKUP(Tabela3[[#This Row],[Subtipologia (3)]],'Listas de valores'!$C$21:$D$27,2,0))</f>
        <v/>
      </c>
      <c r="W22" s="17"/>
    </row>
    <row r="23" spans="1:23" ht="24.95" customHeight="1" x14ac:dyDescent="0.25">
      <c r="A23" s="17">
        <v>20</v>
      </c>
      <c r="B23" s="17"/>
      <c r="C23" s="17"/>
      <c r="D23" s="17"/>
      <c r="E23" s="17"/>
      <c r="F23" s="17"/>
      <c r="G23" s="22"/>
      <c r="H23" s="17"/>
      <c r="I23" s="22"/>
      <c r="J23" s="17"/>
      <c r="K23" s="24" t="str">
        <f>IF(Tabela3[[#This Row],[Meio de pagamento]]="","",VLOOKUP(Tabela3[[#This Row],[Meio de pagamento]],'Listas de valores'!$B$32:$C$37,2,0))</f>
        <v/>
      </c>
      <c r="L23" s="17"/>
      <c r="M23" s="24" t="str">
        <f>IF(Tabela3[[#This Row],[Conta SNC]]="","",VLOOKUP(Tabela3[[#This Row],[Conta SNC]],'Listas de valores'!$B$42:$C$72,2,0))</f>
        <v/>
      </c>
      <c r="N23" s="17"/>
      <c r="O23" s="17"/>
      <c r="P23" s="17" t="str">
        <f>IF(Tabela3[[#This Row],[Freguesia]]="","",VLOOKUP(Tabela3[[#This Row],[Freguesia]],'Listas de valores'!$F$2:$G$55,2,0))</f>
        <v/>
      </c>
      <c r="Q23" s="17"/>
      <c r="R23" s="24" t="str">
        <f>IF(Tabela3[[#This Row],[Componente de despesa(1)]]="","",VLOOKUP(Tabela3[[#This Row],[Componente de despesa(1)]],'Listas de valores'!$B$3:$C$7,2,0))</f>
        <v/>
      </c>
      <c r="S23" s="17"/>
      <c r="T23" s="24" t="str">
        <f>IF(Tabela3[[#This Row],[Tipologia(2)]]="","",VLOOKUP(Tabela3[[#This Row],[Tipologia(2)]],'Listas de valores'!$B$13:$C$16,2,0))</f>
        <v/>
      </c>
      <c r="U23" s="17"/>
      <c r="V23" s="24" t="str">
        <f>IF(Tabela3[[#This Row],[Subtipologia (3)]]="","",VLOOKUP(Tabela3[[#This Row],[Subtipologia (3)]],'Listas de valores'!$C$21:$D$27,2,0))</f>
        <v/>
      </c>
      <c r="W23" s="17"/>
    </row>
    <row r="24" spans="1:23" x14ac:dyDescent="0.25">
      <c r="A24" s="17"/>
      <c r="B24" s="17"/>
      <c r="C24" s="17"/>
      <c r="D24" s="25">
        <f>SUM(Tabela3[Valor do Investimento (Sem/IVA)])</f>
        <v>0</v>
      </c>
      <c r="E24" s="25">
        <f>SUM(Tabela3[Valor do elegível (Sem/IVA)])</f>
        <v>0</v>
      </c>
      <c r="F24" s="17"/>
      <c r="G24" s="22"/>
      <c r="H24" s="17"/>
      <c r="I24" s="22"/>
      <c r="J24" s="17"/>
      <c r="K24" s="24"/>
      <c r="L24" s="17"/>
      <c r="M24" s="24"/>
      <c r="N24" s="17"/>
      <c r="O24" s="17"/>
      <c r="P24" s="17"/>
      <c r="Q24" s="17"/>
      <c r="R24" s="24"/>
      <c r="S24" s="17"/>
      <c r="T24" s="24"/>
      <c r="U24" s="17"/>
      <c r="V24" s="24"/>
      <c r="W24" s="17"/>
    </row>
  </sheetData>
  <sheetProtection algorithmName="SHA-512" hashValue="7ynVU8cYYVL2OLtjr5KP13l92YJc1vfF2v5ha0gkI+d635Ra4YMB1eHIOCTU4ptepGT0dsmqx6p+cesdb8Zcvg==" saltValue="HW2Wej0QxghCpZ6wSIGelg==" spinCount="100000" sheet="1" objects="1" scenarios="1"/>
  <mergeCells count="1">
    <mergeCell ref="A1:W1"/>
  </mergeCells>
  <pageMargins left="0.7" right="0.7" top="0.75" bottom="0.75" header="0.3" footer="0.3"/>
  <pageSetup paperSize="9" orientation="portrait" horizontalDpi="200" verticalDpi="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6CED84A-BF6A-4888-B110-79737DBF248C}">
          <x14:formula1>
            <xm:f>'Listas de valores'!$B$4:$B$7</xm:f>
          </x14:formula1>
          <xm:sqref>Q4:Q23</xm:sqref>
        </x14:dataValidation>
        <x14:dataValidation type="list" allowBlank="1" showInputMessage="1" showErrorMessage="1" xr:uid="{D3F43B00-60D8-4CC1-BEAD-5344C8D6C5D3}">
          <x14:formula1>
            <xm:f>'Listas de valores'!$B$14:$B$16</xm:f>
          </x14:formula1>
          <xm:sqref>S4:S23</xm:sqref>
        </x14:dataValidation>
        <x14:dataValidation type="list" allowBlank="1" showInputMessage="1" showErrorMessage="1" xr:uid="{F0D230E6-562A-4CA9-B4DE-00415997271F}">
          <x14:formula1>
            <xm:f>'Listas de valores'!$C$22:$C$27</xm:f>
          </x14:formula1>
          <xm:sqref>U4:U23</xm:sqref>
        </x14:dataValidation>
        <x14:dataValidation type="list" allowBlank="1" showInputMessage="1" showErrorMessage="1" xr:uid="{B43C5DEE-94E6-48E5-898D-E4242478DC5F}">
          <x14:formula1>
            <xm:f>'Listas de valores'!$B$43:$B$72</xm:f>
          </x14:formula1>
          <xm:sqref>L4:L23</xm:sqref>
        </x14:dataValidation>
        <x14:dataValidation type="list" allowBlank="1" showInputMessage="1" showErrorMessage="1" xr:uid="{4A0A30A8-107E-41FB-8ADF-708035C51C90}">
          <x14:formula1>
            <xm:f>'Listas de valores'!$B$33:$B$37</xm:f>
          </x14:formula1>
          <xm:sqref>J4:J23</xm:sqref>
        </x14:dataValidation>
        <x14:dataValidation type="list" allowBlank="1" showInputMessage="1" showErrorMessage="1" xr:uid="{B5EC618F-1FF8-46DA-BC89-A5A472E98F17}">
          <x14:formula1>
            <xm:f>'Listas de valores'!$F$3:$F$55</xm:f>
          </x14:formula1>
          <xm:sqref>O4:O23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E83E0-6F49-4755-A67C-BBB9122F7BE3}">
  <dimension ref="A1:G72"/>
  <sheetViews>
    <sheetView workbookViewId="0">
      <selection activeCell="B7" sqref="B7"/>
    </sheetView>
  </sheetViews>
  <sheetFormatPr defaultRowHeight="15" x14ac:dyDescent="0.25"/>
  <cols>
    <col min="2" max="2" width="69.7109375" customWidth="1"/>
    <col min="3" max="3" width="85.7109375" customWidth="1"/>
    <col min="6" max="6" width="13.42578125" customWidth="1"/>
    <col min="7" max="7" width="64.85546875" customWidth="1"/>
    <col min="8" max="8" width="41.5703125" customWidth="1"/>
  </cols>
  <sheetData>
    <row r="1" spans="1:7" s="6" customFormat="1" x14ac:dyDescent="0.25">
      <c r="A1" s="6" t="s">
        <v>20</v>
      </c>
      <c r="F1" s="7" t="s">
        <v>13</v>
      </c>
      <c r="G1" s="8" t="s">
        <v>14</v>
      </c>
    </row>
    <row r="2" spans="1:7" x14ac:dyDescent="0.25">
      <c r="F2" s="9" t="s">
        <v>75</v>
      </c>
      <c r="G2" s="10" t="s">
        <v>76</v>
      </c>
    </row>
    <row r="3" spans="1:7" x14ac:dyDescent="0.25">
      <c r="B3" s="1" t="s">
        <v>26</v>
      </c>
      <c r="C3" s="1" t="s">
        <v>25</v>
      </c>
      <c r="F3" s="9" t="s">
        <v>75</v>
      </c>
      <c r="G3" s="10" t="s">
        <v>76</v>
      </c>
    </row>
    <row r="4" spans="1:7" x14ac:dyDescent="0.25">
      <c r="B4" s="2" t="s">
        <v>132</v>
      </c>
      <c r="C4" s="2">
        <v>1</v>
      </c>
      <c r="F4" s="9" t="s">
        <v>77</v>
      </c>
      <c r="G4" s="10" t="s">
        <v>78</v>
      </c>
    </row>
    <row r="5" spans="1:7" x14ac:dyDescent="0.25">
      <c r="B5" s="2" t="s">
        <v>24</v>
      </c>
      <c r="C5" s="2">
        <v>2</v>
      </c>
      <c r="F5" s="9" t="s">
        <v>79</v>
      </c>
      <c r="G5" s="10" t="s">
        <v>80</v>
      </c>
    </row>
    <row r="6" spans="1:7" x14ac:dyDescent="0.25">
      <c r="B6" s="2" t="s">
        <v>23</v>
      </c>
      <c r="C6" s="2">
        <v>3</v>
      </c>
      <c r="F6" s="9" t="s">
        <v>81</v>
      </c>
      <c r="G6" s="10" t="s">
        <v>82</v>
      </c>
    </row>
    <row r="7" spans="1:7" x14ac:dyDescent="0.25">
      <c r="B7" s="2" t="s">
        <v>22</v>
      </c>
      <c r="C7" s="2">
        <v>4</v>
      </c>
      <c r="F7" s="9" t="s">
        <v>76</v>
      </c>
      <c r="G7" s="11" t="s">
        <v>76</v>
      </c>
    </row>
    <row r="8" spans="1:7" x14ac:dyDescent="0.25">
      <c r="F8" s="9" t="s">
        <v>83</v>
      </c>
      <c r="G8" s="10" t="s">
        <v>84</v>
      </c>
    </row>
    <row r="9" spans="1:7" x14ac:dyDescent="0.25">
      <c r="F9" s="9" t="s">
        <v>85</v>
      </c>
      <c r="G9" s="10" t="s">
        <v>85</v>
      </c>
    </row>
    <row r="10" spans="1:7" x14ac:dyDescent="0.25">
      <c r="F10" s="12" t="s">
        <v>86</v>
      </c>
      <c r="G10" s="10" t="s">
        <v>87</v>
      </c>
    </row>
    <row r="11" spans="1:7" s="6" customFormat="1" x14ac:dyDescent="0.25">
      <c r="A11" s="6" t="s">
        <v>19</v>
      </c>
      <c r="F11" s="12" t="s">
        <v>88</v>
      </c>
      <c r="G11" s="10" t="s">
        <v>89</v>
      </c>
    </row>
    <row r="12" spans="1:7" ht="14.45" customHeight="1" x14ac:dyDescent="0.25">
      <c r="F12" s="12" t="s">
        <v>90</v>
      </c>
      <c r="G12" s="10" t="s">
        <v>78</v>
      </c>
    </row>
    <row r="13" spans="1:7" x14ac:dyDescent="0.25">
      <c r="B13" s="1" t="s">
        <v>26</v>
      </c>
      <c r="C13" s="1" t="s">
        <v>25</v>
      </c>
      <c r="F13" s="12" t="s">
        <v>91</v>
      </c>
      <c r="G13" s="10" t="s">
        <v>84</v>
      </c>
    </row>
    <row r="14" spans="1:7" ht="30" x14ac:dyDescent="0.25">
      <c r="B14" s="4" t="s">
        <v>16</v>
      </c>
      <c r="C14" s="2">
        <v>1</v>
      </c>
      <c r="F14" s="12" t="s">
        <v>92</v>
      </c>
      <c r="G14" s="10" t="s">
        <v>85</v>
      </c>
    </row>
    <row r="15" spans="1:7" x14ac:dyDescent="0.25">
      <c r="B15" s="4" t="s">
        <v>17</v>
      </c>
      <c r="C15" s="2">
        <v>2</v>
      </c>
      <c r="F15" s="12" t="s">
        <v>93</v>
      </c>
      <c r="G15" s="11" t="s">
        <v>76</v>
      </c>
    </row>
    <row r="16" spans="1:7" ht="30" x14ac:dyDescent="0.25">
      <c r="B16" s="2" t="s">
        <v>18</v>
      </c>
      <c r="C16" s="2">
        <v>3</v>
      </c>
      <c r="F16" s="12" t="s">
        <v>94</v>
      </c>
      <c r="G16" s="10" t="s">
        <v>85</v>
      </c>
    </row>
    <row r="17" spans="1:7" x14ac:dyDescent="0.25">
      <c r="F17" s="12" t="s">
        <v>95</v>
      </c>
      <c r="G17" s="10" t="s">
        <v>80</v>
      </c>
    </row>
    <row r="18" spans="1:7" x14ac:dyDescent="0.25">
      <c r="F18" s="9" t="s">
        <v>96</v>
      </c>
      <c r="G18" s="11" t="s">
        <v>76</v>
      </c>
    </row>
    <row r="19" spans="1:7" s="6" customFormat="1" x14ac:dyDescent="0.25">
      <c r="A19" s="6" t="s">
        <v>21</v>
      </c>
      <c r="F19" s="9" t="s">
        <v>97</v>
      </c>
      <c r="G19" s="10" t="s">
        <v>84</v>
      </c>
    </row>
    <row r="20" spans="1:7" x14ac:dyDescent="0.25">
      <c r="F20" s="9" t="s">
        <v>98</v>
      </c>
      <c r="G20" s="10" t="s">
        <v>80</v>
      </c>
    </row>
    <row r="21" spans="1:7" x14ac:dyDescent="0.25">
      <c r="B21" s="1" t="s">
        <v>33</v>
      </c>
      <c r="C21" s="1" t="s">
        <v>26</v>
      </c>
      <c r="D21" s="1" t="s">
        <v>25</v>
      </c>
      <c r="F21" s="9" t="s">
        <v>99</v>
      </c>
      <c r="G21" s="10" t="s">
        <v>100</v>
      </c>
    </row>
    <row r="22" spans="1:7" ht="30" x14ac:dyDescent="0.25">
      <c r="B22" s="2" t="s">
        <v>16</v>
      </c>
      <c r="C22" s="2" t="s">
        <v>32</v>
      </c>
      <c r="D22" s="2">
        <v>1</v>
      </c>
      <c r="F22" s="9" t="s">
        <v>101</v>
      </c>
      <c r="G22" s="10" t="s">
        <v>85</v>
      </c>
    </row>
    <row r="23" spans="1:7" ht="30" x14ac:dyDescent="0.25">
      <c r="B23" s="2" t="s">
        <v>16</v>
      </c>
      <c r="C23" s="2" t="s">
        <v>31</v>
      </c>
      <c r="D23" s="2">
        <v>2</v>
      </c>
      <c r="F23" s="9" t="s">
        <v>102</v>
      </c>
      <c r="G23" s="11" t="s">
        <v>76</v>
      </c>
    </row>
    <row r="24" spans="1:7" x14ac:dyDescent="0.25">
      <c r="B24" s="5" t="s">
        <v>17</v>
      </c>
      <c r="C24" s="5" t="s">
        <v>30</v>
      </c>
      <c r="D24" s="5">
        <v>3</v>
      </c>
      <c r="F24" s="9" t="s">
        <v>78</v>
      </c>
      <c r="G24" s="10" t="s">
        <v>78</v>
      </c>
    </row>
    <row r="25" spans="1:7" x14ac:dyDescent="0.25">
      <c r="B25" s="5" t="s">
        <v>17</v>
      </c>
      <c r="C25" s="5" t="s">
        <v>29</v>
      </c>
      <c r="D25" s="5">
        <v>4</v>
      </c>
      <c r="F25" s="9" t="s">
        <v>103</v>
      </c>
      <c r="G25" s="10" t="s">
        <v>89</v>
      </c>
    </row>
    <row r="26" spans="1:7" x14ac:dyDescent="0.25">
      <c r="B26" s="5" t="s">
        <v>17</v>
      </c>
      <c r="C26" s="5" t="s">
        <v>28</v>
      </c>
      <c r="D26" s="5">
        <v>5</v>
      </c>
      <c r="F26" s="9" t="s">
        <v>104</v>
      </c>
      <c r="G26" s="10" t="s">
        <v>100</v>
      </c>
    </row>
    <row r="27" spans="1:7" ht="30" x14ac:dyDescent="0.25">
      <c r="B27" s="3" t="s">
        <v>18</v>
      </c>
      <c r="C27" s="3" t="s">
        <v>27</v>
      </c>
      <c r="D27" s="3">
        <v>6</v>
      </c>
      <c r="F27" s="9" t="s">
        <v>105</v>
      </c>
      <c r="G27" s="11" t="s">
        <v>76</v>
      </c>
    </row>
    <row r="28" spans="1:7" x14ac:dyDescent="0.25">
      <c r="F28" s="9" t="s">
        <v>106</v>
      </c>
      <c r="G28" s="10" t="s">
        <v>82</v>
      </c>
    </row>
    <row r="29" spans="1:7" x14ac:dyDescent="0.25">
      <c r="F29" s="9" t="s">
        <v>107</v>
      </c>
      <c r="G29" s="11" t="s">
        <v>76</v>
      </c>
    </row>
    <row r="30" spans="1:7" x14ac:dyDescent="0.25">
      <c r="A30" s="6" t="s">
        <v>10</v>
      </c>
      <c r="B30" s="6"/>
      <c r="C30" s="6"/>
      <c r="F30" s="9" t="s">
        <v>89</v>
      </c>
      <c r="G30" s="10" t="s">
        <v>89</v>
      </c>
    </row>
    <row r="31" spans="1:7" x14ac:dyDescent="0.25">
      <c r="F31" s="9" t="s">
        <v>108</v>
      </c>
      <c r="G31" s="10" t="s">
        <v>78</v>
      </c>
    </row>
    <row r="32" spans="1:7" x14ac:dyDescent="0.25">
      <c r="B32" s="1" t="s">
        <v>44</v>
      </c>
      <c r="C32" s="1" t="s">
        <v>25</v>
      </c>
      <c r="F32" s="9" t="s">
        <v>109</v>
      </c>
      <c r="G32" s="10" t="s">
        <v>109</v>
      </c>
    </row>
    <row r="33" spans="1:7" x14ac:dyDescent="0.25">
      <c r="B33" s="2" t="s">
        <v>35</v>
      </c>
      <c r="C33" s="2" t="s">
        <v>37</v>
      </c>
      <c r="F33" s="9" t="s">
        <v>110</v>
      </c>
      <c r="G33" s="10" t="s">
        <v>110</v>
      </c>
    </row>
    <row r="34" spans="1:7" x14ac:dyDescent="0.25">
      <c r="B34" s="2" t="s">
        <v>36</v>
      </c>
      <c r="C34" s="2" t="s">
        <v>38</v>
      </c>
      <c r="F34" s="9" t="s">
        <v>111</v>
      </c>
      <c r="G34" s="11" t="s">
        <v>76</v>
      </c>
    </row>
    <row r="35" spans="1:7" x14ac:dyDescent="0.25">
      <c r="B35" s="2" t="s">
        <v>43</v>
      </c>
      <c r="C35" s="2" t="s">
        <v>39</v>
      </c>
      <c r="F35" s="9" t="s">
        <v>112</v>
      </c>
      <c r="G35" s="10" t="s">
        <v>85</v>
      </c>
    </row>
    <row r="36" spans="1:7" x14ac:dyDescent="0.25">
      <c r="B36" s="2" t="s">
        <v>42</v>
      </c>
      <c r="C36" s="2" t="s">
        <v>40</v>
      </c>
      <c r="F36" s="9" t="s">
        <v>87</v>
      </c>
      <c r="G36" s="10" t="s">
        <v>87</v>
      </c>
    </row>
    <row r="37" spans="1:7" x14ac:dyDescent="0.25">
      <c r="B37" s="2" t="s">
        <v>34</v>
      </c>
      <c r="C37" s="2" t="s">
        <v>41</v>
      </c>
      <c r="F37" s="9" t="s">
        <v>113</v>
      </c>
      <c r="G37" s="10" t="s">
        <v>109</v>
      </c>
    </row>
    <row r="38" spans="1:7" x14ac:dyDescent="0.25">
      <c r="C38" s="6"/>
      <c r="F38" s="9" t="s">
        <v>84</v>
      </c>
      <c r="G38" s="10" t="s">
        <v>84</v>
      </c>
    </row>
    <row r="39" spans="1:7" x14ac:dyDescent="0.25">
      <c r="F39" s="9" t="s">
        <v>114</v>
      </c>
      <c r="G39" s="10" t="s">
        <v>100</v>
      </c>
    </row>
    <row r="40" spans="1:7" x14ac:dyDescent="0.25">
      <c r="A40" s="6" t="s">
        <v>11</v>
      </c>
      <c r="F40" s="9" t="s">
        <v>115</v>
      </c>
      <c r="G40" s="10" t="s">
        <v>100</v>
      </c>
    </row>
    <row r="41" spans="1:7" x14ac:dyDescent="0.25">
      <c r="A41" s="6"/>
      <c r="F41" s="9" t="s">
        <v>80</v>
      </c>
      <c r="G41" s="10" t="s">
        <v>80</v>
      </c>
    </row>
    <row r="42" spans="1:7" x14ac:dyDescent="0.25">
      <c r="B42" s="1" t="s">
        <v>73</v>
      </c>
      <c r="C42" s="19" t="s">
        <v>25</v>
      </c>
      <c r="F42" s="9" t="s">
        <v>116</v>
      </c>
      <c r="G42" s="10" t="s">
        <v>100</v>
      </c>
    </row>
    <row r="43" spans="1:7" x14ac:dyDescent="0.25">
      <c r="B43" s="2" t="s">
        <v>49</v>
      </c>
      <c r="C43" s="20">
        <v>431</v>
      </c>
      <c r="F43" s="13" t="s">
        <v>117</v>
      </c>
      <c r="G43" s="14" t="s">
        <v>78</v>
      </c>
    </row>
    <row r="44" spans="1:7" x14ac:dyDescent="0.25">
      <c r="B44" s="2" t="s">
        <v>50</v>
      </c>
      <c r="C44" s="20">
        <v>432</v>
      </c>
      <c r="F44" s="13" t="s">
        <v>118</v>
      </c>
      <c r="G44" s="14" t="s">
        <v>84</v>
      </c>
    </row>
    <row r="45" spans="1:7" x14ac:dyDescent="0.25">
      <c r="B45" s="2" t="s">
        <v>51</v>
      </c>
      <c r="C45" s="20">
        <v>433</v>
      </c>
      <c r="F45" s="9" t="s">
        <v>119</v>
      </c>
      <c r="G45" s="10" t="s">
        <v>100</v>
      </c>
    </row>
    <row r="46" spans="1:7" x14ac:dyDescent="0.25">
      <c r="B46" s="2" t="s">
        <v>52</v>
      </c>
      <c r="C46" s="20">
        <v>434</v>
      </c>
      <c r="F46" s="9" t="s">
        <v>120</v>
      </c>
      <c r="G46" s="10" t="s">
        <v>80</v>
      </c>
    </row>
    <row r="47" spans="1:7" x14ac:dyDescent="0.25">
      <c r="B47" s="2" t="s">
        <v>53</v>
      </c>
      <c r="C47" s="20">
        <v>435</v>
      </c>
      <c r="F47" s="9" t="s">
        <v>121</v>
      </c>
      <c r="G47" s="10" t="s">
        <v>100</v>
      </c>
    </row>
    <row r="48" spans="1:7" x14ac:dyDescent="0.25">
      <c r="B48" s="2" t="s">
        <v>54</v>
      </c>
      <c r="C48" s="20">
        <v>436</v>
      </c>
      <c r="F48" s="9" t="s">
        <v>122</v>
      </c>
      <c r="G48" s="10" t="s">
        <v>100</v>
      </c>
    </row>
    <row r="49" spans="2:7" x14ac:dyDescent="0.25">
      <c r="B49" s="2" t="s">
        <v>55</v>
      </c>
      <c r="C49" s="20">
        <v>437</v>
      </c>
      <c r="F49" s="9" t="s">
        <v>123</v>
      </c>
      <c r="G49" s="10" t="s">
        <v>100</v>
      </c>
    </row>
    <row r="50" spans="2:7" x14ac:dyDescent="0.25">
      <c r="B50" s="2" t="s">
        <v>56</v>
      </c>
      <c r="C50" s="20">
        <v>438</v>
      </c>
      <c r="F50" s="9" t="s">
        <v>124</v>
      </c>
      <c r="G50" s="10" t="s">
        <v>80</v>
      </c>
    </row>
    <row r="51" spans="2:7" x14ac:dyDescent="0.25">
      <c r="B51" s="2" t="s">
        <v>57</v>
      </c>
      <c r="C51" s="20">
        <v>439</v>
      </c>
      <c r="F51" s="9" t="s">
        <v>82</v>
      </c>
      <c r="G51" s="10" t="s">
        <v>82</v>
      </c>
    </row>
    <row r="52" spans="2:7" x14ac:dyDescent="0.25">
      <c r="B52" s="2" t="s">
        <v>58</v>
      </c>
      <c r="C52" s="20">
        <v>44</v>
      </c>
      <c r="F52" s="9" t="s">
        <v>125</v>
      </c>
      <c r="G52" s="10" t="s">
        <v>100</v>
      </c>
    </row>
    <row r="53" spans="2:7" x14ac:dyDescent="0.25">
      <c r="B53" s="2" t="s">
        <v>45</v>
      </c>
      <c r="C53" s="20">
        <v>441</v>
      </c>
      <c r="F53" s="9" t="s">
        <v>126</v>
      </c>
      <c r="G53" s="10" t="s">
        <v>109</v>
      </c>
    </row>
    <row r="54" spans="2:7" x14ac:dyDescent="0.25">
      <c r="B54" s="2" t="s">
        <v>59</v>
      </c>
      <c r="C54" s="20">
        <v>442</v>
      </c>
      <c r="F54" s="9" t="s">
        <v>127</v>
      </c>
      <c r="G54" s="10" t="s">
        <v>87</v>
      </c>
    </row>
    <row r="55" spans="2:7" ht="15.75" thickBot="1" x14ac:dyDescent="0.3">
      <c r="B55" s="2" t="s">
        <v>60</v>
      </c>
      <c r="C55" s="20">
        <v>443</v>
      </c>
      <c r="F55" s="15" t="s">
        <v>128</v>
      </c>
      <c r="G55" s="16" t="s">
        <v>87</v>
      </c>
    </row>
    <row r="56" spans="2:7" x14ac:dyDescent="0.25">
      <c r="B56" s="2" t="s">
        <v>61</v>
      </c>
      <c r="C56" s="20">
        <v>444</v>
      </c>
    </row>
    <row r="57" spans="2:7" x14ac:dyDescent="0.25">
      <c r="B57" s="2" t="s">
        <v>62</v>
      </c>
      <c r="C57" s="20">
        <v>446</v>
      </c>
    </row>
    <row r="58" spans="2:7" x14ac:dyDescent="0.25">
      <c r="B58" s="2" t="s">
        <v>63</v>
      </c>
      <c r="C58" s="20">
        <v>448</v>
      </c>
    </row>
    <row r="59" spans="2:7" x14ac:dyDescent="0.25">
      <c r="B59" s="2" t="s">
        <v>57</v>
      </c>
      <c r="C59" s="20">
        <v>449</v>
      </c>
    </row>
    <row r="60" spans="2:7" x14ac:dyDescent="0.25">
      <c r="B60" s="2" t="s">
        <v>64</v>
      </c>
      <c r="C60" s="20">
        <v>622</v>
      </c>
    </row>
    <row r="61" spans="2:7" x14ac:dyDescent="0.25">
      <c r="B61" s="2" t="s">
        <v>65</v>
      </c>
      <c r="C61" s="20">
        <v>6221</v>
      </c>
    </row>
    <row r="62" spans="2:7" x14ac:dyDescent="0.25">
      <c r="B62" s="2" t="s">
        <v>66</v>
      </c>
      <c r="C62" s="20">
        <v>6222</v>
      </c>
    </row>
    <row r="63" spans="2:7" x14ac:dyDescent="0.25">
      <c r="B63" s="2" t="s">
        <v>67</v>
      </c>
      <c r="C63" s="20">
        <v>6223</v>
      </c>
    </row>
    <row r="64" spans="2:7" x14ac:dyDescent="0.25">
      <c r="B64" s="2" t="s">
        <v>46</v>
      </c>
      <c r="C64" s="20">
        <v>6224</v>
      </c>
    </row>
    <row r="65" spans="2:3" x14ac:dyDescent="0.25">
      <c r="B65" s="2" t="s">
        <v>47</v>
      </c>
      <c r="C65" s="20">
        <v>6225</v>
      </c>
    </row>
    <row r="66" spans="2:3" x14ac:dyDescent="0.25">
      <c r="B66" s="2" t="s">
        <v>68</v>
      </c>
      <c r="C66" s="20">
        <v>6226</v>
      </c>
    </row>
    <row r="67" spans="2:3" x14ac:dyDescent="0.25">
      <c r="B67" s="2" t="s">
        <v>22</v>
      </c>
      <c r="C67" s="20">
        <v>6228</v>
      </c>
    </row>
    <row r="68" spans="2:3" x14ac:dyDescent="0.25">
      <c r="B68" s="2" t="s">
        <v>48</v>
      </c>
      <c r="C68" s="20">
        <v>623</v>
      </c>
    </row>
    <row r="69" spans="2:3" x14ac:dyDescent="0.25">
      <c r="B69" s="2" t="s">
        <v>69</v>
      </c>
      <c r="C69" s="20">
        <v>6231</v>
      </c>
    </row>
    <row r="70" spans="2:3" x14ac:dyDescent="0.25">
      <c r="B70" s="2" t="s">
        <v>70</v>
      </c>
      <c r="C70" s="20">
        <v>6232</v>
      </c>
    </row>
    <row r="71" spans="2:3" x14ac:dyDescent="0.25">
      <c r="B71" s="2" t="s">
        <v>71</v>
      </c>
      <c r="C71" s="20">
        <v>6233</v>
      </c>
    </row>
    <row r="72" spans="2:3" x14ac:dyDescent="0.25">
      <c r="B72" s="2" t="s">
        <v>72</v>
      </c>
      <c r="C72" s="20">
        <v>6234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mapa_investimento</vt:lpstr>
      <vt:lpstr>Listas de valores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DIAS Guilherme1</dc:creator>
  <cp:lastModifiedBy>Natacha da Silva Monteiro da C Pereira</cp:lastModifiedBy>
  <dcterms:created xsi:type="dcterms:W3CDTF">2024-11-27T15:02:27Z</dcterms:created>
  <dcterms:modified xsi:type="dcterms:W3CDTF">2025-01-21T14:52:28Z</dcterms:modified>
</cp:coreProperties>
</file>